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kagawa\Desktop\wallstat411\studio\"/>
    </mc:Choice>
  </mc:AlternateContent>
  <bookViews>
    <workbookView xWindow="3645" yWindow="30" windowWidth="23250" windowHeight="13170"/>
  </bookViews>
  <sheets>
    <sheet name="壁せん断試験" sheetId="4" r:id="rId1"/>
    <sheet name="壁せん断試験（0.9Pmax時のδが無い場合）" sheetId="5" r:id="rId2"/>
    <sheet name="接合部引張試験" sheetId="1" r:id="rId3"/>
    <sheet name="Sheet2" sheetId="2" r:id="rId4"/>
    <sheet name="Sheet3" sheetId="3" r:id="rId5"/>
  </sheets>
  <calcPr calcId="152511"/>
</workbook>
</file>

<file path=xl/calcChain.xml><?xml version="1.0" encoding="utf-8"?>
<calcChain xmlns="http://schemas.openxmlformats.org/spreadsheetml/2006/main">
  <c r="C30" i="4" l="1"/>
  <c r="P37" i="4" s="1"/>
  <c r="D30" i="4"/>
  <c r="E30" i="4"/>
  <c r="F30" i="4"/>
  <c r="G30" i="4"/>
  <c r="I30" i="4"/>
  <c r="H30" i="4" s="1"/>
  <c r="O37" i="4" s="1"/>
  <c r="J30" i="4"/>
  <c r="K30" i="4"/>
  <c r="L30" i="4"/>
  <c r="N30" i="4"/>
  <c r="O38" i="5" l="1"/>
  <c r="L30" i="5"/>
  <c r="J30" i="5"/>
  <c r="O40" i="5" s="1"/>
  <c r="I30" i="5"/>
  <c r="O39" i="5" s="1"/>
  <c r="H30" i="5"/>
  <c r="G30" i="5"/>
  <c r="O37" i="5" s="1"/>
  <c r="C18" i="5"/>
  <c r="C17" i="5"/>
  <c r="C16" i="5"/>
  <c r="D11" i="5"/>
  <c r="E11" i="5" s="1"/>
  <c r="F30" i="5" s="1"/>
  <c r="P40" i="5" s="1"/>
  <c r="E10" i="5"/>
  <c r="E30" i="5" s="1"/>
  <c r="P39" i="5" s="1"/>
  <c r="D10" i="5"/>
  <c r="D9" i="5"/>
  <c r="E9" i="5" s="1"/>
  <c r="D30" i="5" s="1"/>
  <c r="J39" i="1"/>
  <c r="J40" i="1"/>
  <c r="J41" i="1"/>
  <c r="J38" i="1"/>
  <c r="K41" i="1"/>
  <c r="K39" i="1"/>
  <c r="K40" i="1"/>
  <c r="K38" i="1"/>
  <c r="C10" i="1"/>
  <c r="B10" i="1"/>
  <c r="C17" i="4"/>
  <c r="C18" i="4"/>
  <c r="C19" i="4"/>
  <c r="C16" i="4"/>
  <c r="O41" i="4"/>
  <c r="O40" i="4"/>
  <c r="O39" i="4"/>
  <c r="O38" i="4"/>
  <c r="C10" i="4"/>
  <c r="B10" i="4"/>
  <c r="K30" i="1"/>
  <c r="C30" i="5" l="1"/>
  <c r="P37" i="5" s="1"/>
  <c r="P38" i="5"/>
  <c r="D12" i="4"/>
  <c r="E12" i="4" s="1"/>
  <c r="P41" i="4" s="1"/>
  <c r="D11" i="4"/>
  <c r="E11" i="4" s="1"/>
  <c r="P40" i="4" s="1"/>
  <c r="D10" i="4"/>
  <c r="E10" i="4" s="1"/>
  <c r="P39" i="4" s="1"/>
  <c r="D9" i="4"/>
  <c r="E9" i="4" s="1"/>
  <c r="P38" i="4" l="1"/>
  <c r="D10" i="1"/>
  <c r="D11" i="1"/>
  <c r="D12" i="1"/>
  <c r="D9" i="1"/>
  <c r="J30" i="1" l="1"/>
  <c r="I30" i="1"/>
  <c r="H30" i="1"/>
  <c r="G30" i="1"/>
  <c r="E10" i="1"/>
  <c r="E11" i="1"/>
  <c r="E12" i="1"/>
  <c r="F30" i="1" s="1"/>
  <c r="E9" i="1"/>
  <c r="C30" i="1" s="1"/>
  <c r="D30" i="1" l="1"/>
  <c r="E30" i="1"/>
</calcChain>
</file>

<file path=xl/sharedStrings.xml><?xml version="1.0" encoding="utf-8"?>
<sst xmlns="http://schemas.openxmlformats.org/spreadsheetml/2006/main" count="127" uniqueCount="61">
  <si>
    <t>δy</t>
    <phoneticPr fontId="18"/>
  </si>
  <si>
    <t>Py</t>
    <phoneticPr fontId="18"/>
  </si>
  <si>
    <t>Pmax</t>
    <phoneticPr fontId="18"/>
  </si>
  <si>
    <t>平均値</t>
    <rPh sb="0" eb="3">
      <t>ヘイキンチ</t>
    </rPh>
    <phoneticPr fontId="18"/>
  </si>
  <si>
    <t>ばらつき係数</t>
    <rPh sb="4" eb="6">
      <t>ケイスウ</t>
    </rPh>
    <phoneticPr fontId="18"/>
  </si>
  <si>
    <t>Pu</t>
    <phoneticPr fontId="18"/>
  </si>
  <si>
    <t>0.9時のδ</t>
    <rPh sb="3" eb="4">
      <t>ジ</t>
    </rPh>
    <phoneticPr fontId="18"/>
  </si>
  <si>
    <t>Pmax時のδ</t>
    <rPh sb="4" eb="5">
      <t>ジ</t>
    </rPh>
    <phoneticPr fontId="18"/>
  </si>
  <si>
    <t>δu</t>
    <phoneticPr fontId="18"/>
  </si>
  <si>
    <t>標準偏差</t>
    <rPh sb="0" eb="4">
      <t>ヒョウジュンヘンサ</t>
    </rPh>
    <phoneticPr fontId="18"/>
  </si>
  <si>
    <t>0.9Pmax</t>
    <phoneticPr fontId="18"/>
  </si>
  <si>
    <t>評価値</t>
    <rPh sb="0" eb="3">
      <t>ヒョウカチ</t>
    </rPh>
    <phoneticPr fontId="18"/>
  </si>
  <si>
    <t>ID</t>
    <phoneticPr fontId="18"/>
  </si>
  <si>
    <t>バネの種類</t>
    <rPh sb="3" eb="5">
      <t>シュルイ</t>
    </rPh>
    <phoneticPr fontId="18"/>
  </si>
  <si>
    <t>K1</t>
    <phoneticPr fontId="18"/>
  </si>
  <si>
    <t>K2</t>
    <phoneticPr fontId="18"/>
  </si>
  <si>
    <t>K3</t>
    <phoneticPr fontId="18"/>
  </si>
  <si>
    <t>K4</t>
    <phoneticPr fontId="18"/>
  </si>
  <si>
    <t>D1</t>
    <phoneticPr fontId="18"/>
  </si>
  <si>
    <t>D2</t>
    <phoneticPr fontId="18"/>
  </si>
  <si>
    <t>D3</t>
    <phoneticPr fontId="18"/>
  </si>
  <si>
    <t>D4</t>
    <phoneticPr fontId="18"/>
  </si>
  <si>
    <t>95%下側許容限界値</t>
    <rPh sb="3" eb="5">
      <t>シタガワ</t>
    </rPh>
    <rPh sb="5" eb="9">
      <t>キョヨウゲンカイ</t>
    </rPh>
    <rPh sb="9" eb="10">
      <t>チ</t>
    </rPh>
    <phoneticPr fontId="18"/>
  </si>
  <si>
    <t>試験体数</t>
    <rPh sb="0" eb="2">
      <t>シケン</t>
    </rPh>
    <rPh sb="3" eb="4">
      <t>スウ</t>
    </rPh>
    <phoneticPr fontId="18"/>
  </si>
  <si>
    <t>定数</t>
    <rPh sb="0" eb="2">
      <t>テイスウ</t>
    </rPh>
    <phoneticPr fontId="18"/>
  </si>
  <si>
    <t>試験体数</t>
    <rPh sb="0" eb="2">
      <t>シケン</t>
    </rPh>
    <rPh sb="2" eb="3">
      <t>タイ</t>
    </rPh>
    <rPh sb="3" eb="4">
      <t>スウ</t>
    </rPh>
    <phoneticPr fontId="18"/>
  </si>
  <si>
    <t>接合部引張試験</t>
    <rPh sb="0" eb="3">
      <t>セツゴウブ</t>
    </rPh>
    <rPh sb="3" eb="7">
      <t>ヒッパリシケン</t>
    </rPh>
    <phoneticPr fontId="18"/>
  </si>
  <si>
    <t>50%下側許容限界値</t>
    <rPh sb="3" eb="5">
      <t>シタガワ</t>
    </rPh>
    <rPh sb="5" eb="9">
      <t>キョヨウゲンカイ</t>
    </rPh>
    <rPh sb="9" eb="10">
      <t>チ</t>
    </rPh>
    <phoneticPr fontId="18"/>
  </si>
  <si>
    <t>P1</t>
    <phoneticPr fontId="18"/>
  </si>
  <si>
    <t>P2</t>
  </si>
  <si>
    <t>P3</t>
  </si>
  <si>
    <t>P4</t>
  </si>
  <si>
    <t>グラフ用</t>
    <rPh sb="3" eb="4">
      <t>ヨウ</t>
    </rPh>
    <phoneticPr fontId="18"/>
  </si>
  <si>
    <t>壁せん断試験</t>
    <rPh sb="0" eb="1">
      <t>カベ</t>
    </rPh>
    <rPh sb="3" eb="4">
      <t>ダン</t>
    </rPh>
    <rPh sb="4" eb="6">
      <t>シケン</t>
    </rPh>
    <phoneticPr fontId="18"/>
  </si>
  <si>
    <t>平均値 (kN)</t>
    <rPh sb="0" eb="3">
      <t>ヘイキンチ</t>
    </rPh>
    <phoneticPr fontId="18"/>
  </si>
  <si>
    <t>試験体幅</t>
    <rPh sb="0" eb="3">
      <t>シケンタイ</t>
    </rPh>
    <rPh sb="3" eb="4">
      <t>ハバ</t>
    </rPh>
    <phoneticPr fontId="18"/>
  </si>
  <si>
    <t>↑この数値P0はグラフから読み取るほうが正確
（読み取った数値は0.91mあたりの数値に変換してください。
1.82m幅の試験体の場合、読み取った数値を2で割る）</t>
    <rPh sb="3" eb="5">
      <t>スウチ</t>
    </rPh>
    <rPh sb="13" eb="14">
      <t>ヨ</t>
    </rPh>
    <rPh sb="15" eb="16">
      <t>ト</t>
    </rPh>
    <rPh sb="20" eb="22">
      <t>セイカク</t>
    </rPh>
    <rPh sb="24" eb="25">
      <t>ヨ</t>
    </rPh>
    <rPh sb="26" eb="27">
      <t>ト</t>
    </rPh>
    <rPh sb="29" eb="31">
      <t>スウチ</t>
    </rPh>
    <rPh sb="41" eb="43">
      <t>スウチ</t>
    </rPh>
    <rPh sb="44" eb="46">
      <t>ヘンカン</t>
    </rPh>
    <rPh sb="59" eb="60">
      <t>ハバ</t>
    </rPh>
    <rPh sb="61" eb="64">
      <t>シケンタイ</t>
    </rPh>
    <rPh sb="65" eb="67">
      <t>バアイ</t>
    </rPh>
    <rPh sb="68" eb="69">
      <t>ヨ</t>
    </rPh>
    <rPh sb="70" eb="71">
      <t>ト</t>
    </rPh>
    <rPh sb="73" eb="75">
      <t>スウチ</t>
    </rPh>
    <rPh sb="78" eb="79">
      <t>ワ</t>
    </rPh>
    <phoneticPr fontId="18"/>
  </si>
  <si>
    <t>名称</t>
    <rPh sb="0" eb="2">
      <t>メイショウ</t>
    </rPh>
    <phoneticPr fontId="18"/>
  </si>
  <si>
    <t>○○耐力壁</t>
    <rPh sb="2" eb="5">
      <t>タイリョクカベ</t>
    </rPh>
    <phoneticPr fontId="18"/>
  </si>
  <si>
    <t>自動的に計算されます</t>
    <rPh sb="0" eb="3">
      <t>ジドウテキ</t>
    </rPh>
    <rPh sb="4" eb="6">
      <t>ケイサン</t>
    </rPh>
    <phoneticPr fontId="18"/>
  </si>
  <si>
    <t>入力してください</t>
    <rPh sb="0" eb="2">
      <t>ニュウリョク</t>
    </rPh>
    <phoneticPr fontId="18"/>
  </si>
  <si>
    <t>青セル</t>
    <rPh sb="0" eb="1">
      <t>アオ</t>
    </rPh>
    <phoneticPr fontId="18"/>
  </si>
  <si>
    <t>黄セル</t>
    <rPh sb="0" eb="1">
      <t>キ</t>
    </rPh>
    <phoneticPr fontId="18"/>
  </si>
  <si>
    <t>変形の単位</t>
    <rPh sb="0" eb="2">
      <t>ヘンケイ</t>
    </rPh>
    <rPh sb="3" eb="5">
      <t>タンイ</t>
    </rPh>
    <phoneticPr fontId="18"/>
  </si>
  <si>
    <t>○○金物</t>
    <rPh sb="2" eb="4">
      <t>カナモノ</t>
    </rPh>
    <phoneticPr fontId="18"/>
  </si>
  <si>
    <t>mm</t>
    <phoneticPr fontId="18"/>
  </si>
  <si>
    <t>参考：荷重変形関係の折れ点の説明</t>
    <rPh sb="0" eb="2">
      <t>サンコウ</t>
    </rPh>
    <rPh sb="3" eb="5">
      <t>カジュウ</t>
    </rPh>
    <rPh sb="5" eb="7">
      <t>ヘンケイ</t>
    </rPh>
    <rPh sb="7" eb="9">
      <t>カンケイ</t>
    </rPh>
    <rPh sb="10" eb="11">
      <t>オ</t>
    </rPh>
    <rPh sb="12" eb="13">
      <t>テン</t>
    </rPh>
    <rPh sb="14" eb="16">
      <t>セツメイ</t>
    </rPh>
    <phoneticPr fontId="18"/>
  </si>
  <si>
    <t>※30行目をstudioフォルダ内のparm.csvに「数値」として貼り付けてください）</t>
    <rPh sb="3" eb="5">
      <t>ギョウメ</t>
    </rPh>
    <rPh sb="16" eb="17">
      <t>ナイ</t>
    </rPh>
    <rPh sb="28" eb="30">
      <t>スウチ</t>
    </rPh>
    <rPh sb="34" eb="35">
      <t>ハ</t>
    </rPh>
    <rPh sb="36" eb="37">
      <t>ツ</t>
    </rPh>
    <phoneticPr fontId="18"/>
  </si>
  <si>
    <t>↑parm.csv内の他のＩＤと重複しないようにしてください</t>
    <rPh sb="9" eb="10">
      <t>ナイ</t>
    </rPh>
    <rPh sb="11" eb="12">
      <t>タ</t>
    </rPh>
    <rPh sb="16" eb="18">
      <t>ジュウフク</t>
    </rPh>
    <phoneticPr fontId="18"/>
  </si>
  <si>
    <t>10-3rad</t>
  </si>
  <si>
    <t>←選択してください</t>
    <rPh sb="1" eb="3">
      <t>センタク</t>
    </rPh>
    <phoneticPr fontId="18"/>
  </si>
  <si>
    <t>m</t>
    <phoneticPr fontId="18"/>
  </si>
  <si>
    <t>実験結果の骨格曲線の画像と重ねると整合性を確認できます。</t>
    <rPh sb="0" eb="2">
      <t>ジッケン</t>
    </rPh>
    <rPh sb="2" eb="4">
      <t>ケッカ</t>
    </rPh>
    <rPh sb="5" eb="7">
      <t>コッカク</t>
    </rPh>
    <rPh sb="7" eb="9">
      <t>キョクセン</t>
    </rPh>
    <rPh sb="10" eb="12">
      <t>ガゾウ</t>
    </rPh>
    <rPh sb="13" eb="14">
      <t>カサ</t>
    </rPh>
    <rPh sb="17" eb="20">
      <t>セイゴウセイ</t>
    </rPh>
    <rPh sb="21" eb="23">
      <t>カクニン</t>
    </rPh>
    <phoneticPr fontId="18"/>
  </si>
  <si>
    <t>mm</t>
    <phoneticPr fontId="18"/>
  </si>
  <si>
    <t>0.9Pmax時のδが無い場合</t>
    <rPh sb="7" eb="8">
      <t>ジ</t>
    </rPh>
    <rPh sb="11" eb="12">
      <t>ナ</t>
    </rPh>
    <rPh sb="13" eb="15">
      <t>バアイ</t>
    </rPh>
    <phoneticPr fontId="18"/>
  </si>
  <si>
    <t>P2</t>
    <phoneticPr fontId="18"/>
  </si>
  <si>
    <t>P3</t>
    <phoneticPr fontId="18"/>
  </si>
  <si>
    <t>D2</t>
    <phoneticPr fontId="18"/>
  </si>
  <si>
    <t>D3</t>
    <phoneticPr fontId="18"/>
  </si>
  <si>
    <r>
      <t>0.9P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max</t>
    </r>
    <r>
      <rPr>
        <b/>
        <sz val="11"/>
        <color theme="1"/>
        <rFont val="ＭＳ Ｐゴシック"/>
        <family val="3"/>
        <charset val="128"/>
        <scheme val="minor"/>
      </rPr>
      <t>時のδ</t>
    </r>
    <rPh sb="7" eb="8">
      <t>ジ</t>
    </rPh>
    <phoneticPr fontId="18"/>
  </si>
  <si>
    <r>
      <t>P</t>
    </r>
    <r>
      <rPr>
        <b/>
        <vertAlign val="subscript"/>
        <sz val="11"/>
        <color theme="1"/>
        <rFont val="ＭＳ Ｐゴシック"/>
        <family val="3"/>
        <charset val="128"/>
        <scheme val="minor"/>
      </rPr>
      <t>max</t>
    </r>
    <r>
      <rPr>
        <b/>
        <sz val="11"/>
        <color theme="1"/>
        <rFont val="ＭＳ Ｐゴシック"/>
        <family val="3"/>
        <charset val="128"/>
        <scheme val="minor"/>
      </rPr>
      <t>時のδ</t>
    </r>
    <rPh sb="4" eb="5">
      <t>ジ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</si>
</sst>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"/>
  </numFmts>
  <fonts count="26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8"/>
      <color rgb="FFFF0000"/>
      <name val="ＭＳ Ｐゴシック"/>
      <family val="2"/>
      <charset val="128"/>
      <scheme val="minor"/>
    </font>
    <font>
      <b/>
      <sz val="1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vertAlign val="subscript"/>
      <sz val="11"/>
      <color theme="1"/>
      <name val="ＭＳ Ｐゴシック"/>
      <family val="3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66CC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33" borderId="10" xfId="0" applyFill="1" applyBorder="1">
      <alignment vertical="center"/>
    </xf>
    <xf numFmtId="0" fontId="0" fillId="34" borderId="10" xfId="0" applyFill="1" applyBorder="1">
      <alignment vertical="center"/>
    </xf>
    <xf numFmtId="0" fontId="0" fillId="0" borderId="10" xfId="0" applyBorder="1">
      <alignment vertical="center"/>
    </xf>
    <xf numFmtId="176" fontId="0" fillId="33" borderId="10" xfId="0" applyNumberFormat="1" applyFill="1" applyBorder="1">
      <alignment vertical="center"/>
    </xf>
    <xf numFmtId="2" fontId="0" fillId="33" borderId="10" xfId="0" applyNumberFormat="1" applyFill="1" applyBorder="1">
      <alignment vertical="center"/>
    </xf>
    <xf numFmtId="0" fontId="0" fillId="0" borderId="10" xfId="0" applyBorder="1" applyAlignment="1">
      <alignment horizontal="center" vertical="center"/>
    </xf>
    <xf numFmtId="2" fontId="0" fillId="0" borderId="0" xfId="0" applyNumberFormat="1">
      <alignment vertical="center"/>
    </xf>
    <xf numFmtId="0" fontId="20" fillId="0" borderId="0" xfId="0" applyFont="1">
      <alignment vertical="center"/>
    </xf>
    <xf numFmtId="0" fontId="19" fillId="0" borderId="10" xfId="0" applyFont="1" applyBorder="1">
      <alignment vertical="center"/>
    </xf>
    <xf numFmtId="0" fontId="19" fillId="0" borderId="0" xfId="0" applyFont="1">
      <alignment vertical="center"/>
    </xf>
    <xf numFmtId="0" fontId="0" fillId="0" borderId="0" xfId="0" applyFill="1" applyBorder="1">
      <alignment vertical="center"/>
    </xf>
    <xf numFmtId="0" fontId="0" fillId="0" borderId="0" xfId="0" applyFill="1">
      <alignment vertical="center"/>
    </xf>
    <xf numFmtId="0" fontId="21" fillId="0" borderId="0" xfId="0" applyFont="1" applyAlignment="1">
      <alignment vertical="center" wrapText="1"/>
    </xf>
    <xf numFmtId="0" fontId="19" fillId="0" borderId="0" xfId="0" applyFont="1" applyFill="1" applyBorder="1">
      <alignment vertical="center"/>
    </xf>
    <xf numFmtId="0" fontId="19" fillId="0" borderId="10" xfId="0" applyFont="1" applyFill="1" applyBorder="1">
      <alignment vertical="center"/>
    </xf>
    <xf numFmtId="0" fontId="22" fillId="34" borderId="10" xfId="0" applyFont="1" applyFill="1" applyBorder="1" applyAlignment="1">
      <alignment horizontal="right" vertical="center"/>
    </xf>
    <xf numFmtId="0" fontId="23" fillId="0" borderId="0" xfId="0" applyFont="1">
      <alignment vertical="center"/>
    </xf>
    <xf numFmtId="0" fontId="24" fillId="0" borderId="10" xfId="0" applyFont="1" applyBorder="1">
      <alignment vertical="center"/>
    </xf>
    <xf numFmtId="0" fontId="21" fillId="0" borderId="11" xfId="0" applyFont="1" applyBorder="1" applyAlignment="1">
      <alignment horizontal="left"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参考：作成されたパラメータ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824759405074368"/>
          <c:y val="0.17685185185185184"/>
          <c:w val="0.84853018372703415"/>
          <c:h val="0.6648228346456693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壁せん断試験!$O$36:$O$41</c:f>
              <c:numCache>
                <c:formatCode>General</c:formatCode>
                <c:ptCount val="6"/>
                <c:pt idx="0">
                  <c:v>0</c:v>
                </c:pt>
                <c:pt idx="1">
                  <c:v>0.50000000000000011</c:v>
                </c:pt>
                <c:pt idx="2">
                  <c:v>5</c:v>
                </c:pt>
                <c:pt idx="3">
                  <c:v>15.000000000000002</c:v>
                </c:pt>
                <c:pt idx="4">
                  <c:v>20</c:v>
                </c:pt>
                <c:pt idx="5">
                  <c:v>25</c:v>
                </c:pt>
              </c:numCache>
            </c:numRef>
          </c:xVal>
          <c:yVal>
            <c:numRef>
              <c:f>壁せん断試験!$P$36:$P$41</c:f>
              <c:numCache>
                <c:formatCode>0.00</c:formatCode>
                <c:ptCount val="6"/>
                <c:pt idx="0" formatCode="General">
                  <c:v>0</c:v>
                </c:pt>
                <c:pt idx="1">
                  <c:v>1.2323375000000001</c:v>
                </c:pt>
                <c:pt idx="2">
                  <c:v>4.9293500000000003</c:v>
                </c:pt>
                <c:pt idx="3">
                  <c:v>8.9364150000000002</c:v>
                </c:pt>
                <c:pt idx="4">
                  <c:v>9.9293499999999995</c:v>
                </c:pt>
                <c:pt idx="5">
                  <c:v>7.4293500000000003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970224"/>
        <c:axId val="1990962064"/>
      </c:scatterChart>
      <c:valAx>
        <c:axId val="1990970224"/>
        <c:scaling>
          <c:orientation val="minMax"/>
        </c:scaling>
        <c:delete val="0"/>
        <c:axPos val="b"/>
        <c:title>
          <c:tx>
            <c:strRef>
              <c:f>壁せん断試験!$B$14</c:f>
              <c:strCache>
                <c:ptCount val="1"/>
                <c:pt idx="0">
                  <c:v>10-3rad</c:v>
                </c:pt>
              </c:strCache>
            </c:strRef>
          </c:tx>
          <c:layout>
            <c:manualLayout>
              <c:xMode val="edge"/>
              <c:yMode val="edge"/>
              <c:x val="0.81612379702537197"/>
              <c:y val="0.925925925925925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0962064"/>
        <c:crosses val="autoZero"/>
        <c:crossBetween val="midCat"/>
      </c:valAx>
      <c:valAx>
        <c:axId val="1990962064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荷重 </a:t>
                </a:r>
                <a:r>
                  <a:rPr lang="en-US" altLang="ja-JP"/>
                  <a:t>(kN)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097022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参考：作成されたパラメータ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824759405074368"/>
          <c:y val="0.17685185185185184"/>
          <c:w val="0.84853018372703415"/>
          <c:h val="0.6648228346456693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'壁せん断試験（0.9Pmax時のδが無い場合）'!$O$36:$O$40</c:f>
              <c:numCache>
                <c:formatCode>General</c:formatCode>
                <c:ptCount val="5"/>
                <c:pt idx="0">
                  <c:v>0</c:v>
                </c:pt>
                <c:pt idx="1">
                  <c:v>0.50000000000000011</c:v>
                </c:pt>
                <c:pt idx="2">
                  <c:v>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'壁せん断試験（0.9Pmax時のδが無い場合）'!$P$36:$P$40</c:f>
              <c:numCache>
                <c:formatCode>0.00</c:formatCode>
                <c:ptCount val="5"/>
                <c:pt idx="0" formatCode="General">
                  <c:v>0</c:v>
                </c:pt>
                <c:pt idx="1">
                  <c:v>1.2323375000000001</c:v>
                </c:pt>
                <c:pt idx="2">
                  <c:v>4.9293500000000003</c:v>
                </c:pt>
                <c:pt idx="3">
                  <c:v>9.9293499999999995</c:v>
                </c:pt>
                <c:pt idx="4">
                  <c:v>7.4293500000000003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90974576"/>
        <c:axId val="1990975120"/>
      </c:scatterChart>
      <c:valAx>
        <c:axId val="1990974576"/>
        <c:scaling>
          <c:orientation val="minMax"/>
        </c:scaling>
        <c:delete val="0"/>
        <c:axPos val="b"/>
        <c:title>
          <c:tx>
            <c:strRef>
              <c:f>'壁せん断試験（0.9Pmax時のδが無い場合）'!$B$14</c:f>
              <c:strCache>
                <c:ptCount val="1"/>
                <c:pt idx="0">
                  <c:v>10-3rad</c:v>
                </c:pt>
              </c:strCache>
            </c:strRef>
          </c:tx>
          <c:layout>
            <c:manualLayout>
              <c:xMode val="edge"/>
              <c:yMode val="edge"/>
              <c:x val="0.81612379702537197"/>
              <c:y val="0.925925925925925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0975120"/>
        <c:crosses val="autoZero"/>
        <c:crossBetween val="midCat"/>
      </c:valAx>
      <c:valAx>
        <c:axId val="1990975120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荷重 </a:t>
                </a:r>
                <a:r>
                  <a:rPr lang="en-US" altLang="ja-JP"/>
                  <a:t>(kN)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90974576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参考：作成されたパラメータ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>
        <c:manualLayout>
          <c:layoutTarget val="inner"/>
          <c:xMode val="edge"/>
          <c:yMode val="edge"/>
          <c:x val="0.10824759405074368"/>
          <c:y val="0.17685185185185184"/>
          <c:w val="0.84853018372703415"/>
          <c:h val="0.66482283464566938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接合部引張試験!$J$37:$J$41</c:f>
              <c:numCache>
                <c:formatCode>General</c:formatCode>
                <c:ptCount val="5"/>
                <c:pt idx="0">
                  <c:v>0</c:v>
                </c:pt>
                <c:pt idx="1">
                  <c:v>5</c:v>
                </c:pt>
                <c:pt idx="2">
                  <c:v>15</c:v>
                </c:pt>
                <c:pt idx="3">
                  <c:v>20</c:v>
                </c:pt>
                <c:pt idx="4">
                  <c:v>25</c:v>
                </c:pt>
              </c:numCache>
            </c:numRef>
          </c:xVal>
          <c:yVal>
            <c:numRef>
              <c:f>接合部引張試験!$K$37:$K$41</c:f>
              <c:numCache>
                <c:formatCode>0.00</c:formatCode>
                <c:ptCount val="5"/>
                <c:pt idx="0" formatCode="General">
                  <c:v>0</c:v>
                </c:pt>
                <c:pt idx="1">
                  <c:v>9.299199999999999</c:v>
                </c:pt>
                <c:pt idx="2">
                  <c:v>17.36928</c:v>
                </c:pt>
                <c:pt idx="3">
                  <c:v>19.299199999999999</c:v>
                </c:pt>
                <c:pt idx="4">
                  <c:v>17.049200000000003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86151264"/>
        <c:axId val="210898816"/>
      </c:scatterChart>
      <c:valAx>
        <c:axId val="198615126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altLang="ja-JP"/>
                  <a:t>mm</a:t>
                </a:r>
              </a:p>
            </c:rich>
          </c:tx>
          <c:layout>
            <c:manualLayout>
              <c:xMode val="edge"/>
              <c:yMode val="edge"/>
              <c:x val="0.81612379702537197"/>
              <c:y val="0.9259259259259259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10898816"/>
        <c:crosses val="autoZero"/>
        <c:crossBetween val="midCat"/>
      </c:valAx>
      <c:valAx>
        <c:axId val="21089881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荷重 </a:t>
                </a:r>
                <a:r>
                  <a:rPr lang="en-US" altLang="ja-JP"/>
                  <a:t>(kN)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986151264"/>
        <c:crosses val="autoZero"/>
        <c:crossBetween val="midCat"/>
      </c:valAx>
      <c:spPr>
        <a:noFill/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354661</xdr:colOff>
      <xdr:row>7</xdr:row>
      <xdr:rowOff>1230</xdr:rowOff>
    </xdr:from>
    <xdr:to>
      <xdr:col>11</xdr:col>
      <xdr:colOff>405848</xdr:colOff>
      <xdr:row>21</xdr:row>
      <xdr:rowOff>72655</xdr:rowOff>
    </xdr:to>
    <xdr:grpSp>
      <xdr:nvGrpSpPr>
        <xdr:cNvPr id="2" name="グループ化 1"/>
        <xdr:cNvGrpSpPr/>
      </xdr:nvGrpSpPr>
      <xdr:grpSpPr>
        <a:xfrm>
          <a:off x="5012386" y="1201380"/>
          <a:ext cx="3470662" cy="2547925"/>
          <a:chOff x="4571741" y="875582"/>
          <a:chExt cx="4489524" cy="3069850"/>
        </a:xfrm>
      </xdr:grpSpPr>
      <xdr:cxnSp macro="">
        <xdr:nvCxnSpPr>
          <xdr:cNvPr id="3" name="直線コネクタ 2"/>
          <xdr:cNvCxnSpPr/>
        </xdr:nvCxnSpPr>
        <xdr:spPr>
          <a:xfrm flipH="1" flipV="1">
            <a:off x="5389909" y="963897"/>
            <a:ext cx="9054" cy="2618198"/>
          </a:xfrm>
          <a:prstGeom prst="line">
            <a:avLst/>
          </a:prstGeom>
          <a:ln w="19050">
            <a:solidFill>
              <a:schemeClr val="tx1"/>
            </a:solidFill>
            <a:tailEnd type="stealth" w="lg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" name="テキスト ボックス 97"/>
          <xdr:cNvSpPr txBox="1"/>
        </xdr:nvSpPr>
        <xdr:spPr>
          <a:xfrm>
            <a:off x="5449152" y="875582"/>
            <a:ext cx="836752" cy="442582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ja-JP" altLang="en-US" sz="1200"/>
              <a:t>荷重</a:t>
            </a:r>
            <a:endParaRPr kumimoji="1" lang="ja-JP" altLang="en-US" sz="1200"/>
          </a:p>
        </xdr:txBody>
      </xdr:sp>
      <xdr:cxnSp macro="">
        <xdr:nvCxnSpPr>
          <xdr:cNvPr id="5" name="直線コネクタ 4"/>
          <xdr:cNvCxnSpPr/>
        </xdr:nvCxnSpPr>
        <xdr:spPr>
          <a:xfrm>
            <a:off x="5398962" y="3582091"/>
            <a:ext cx="3662303" cy="0"/>
          </a:xfrm>
          <a:prstGeom prst="line">
            <a:avLst/>
          </a:prstGeom>
          <a:ln w="19050">
            <a:solidFill>
              <a:schemeClr val="tx1"/>
            </a:solidFill>
            <a:tailEnd type="stealth" w="lg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直線コネクタ 5"/>
          <xdr:cNvCxnSpPr/>
        </xdr:nvCxnSpPr>
        <xdr:spPr>
          <a:xfrm>
            <a:off x="7434382" y="1640872"/>
            <a:ext cx="0" cy="1933680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直線コネクタ 6"/>
          <xdr:cNvCxnSpPr/>
        </xdr:nvCxnSpPr>
        <xdr:spPr>
          <a:xfrm>
            <a:off x="5398962" y="1624189"/>
            <a:ext cx="2035420" cy="0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5389909" y="1888254"/>
            <a:ext cx="949005" cy="0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直線コネクタ 8"/>
          <xdr:cNvCxnSpPr/>
        </xdr:nvCxnSpPr>
        <xdr:spPr>
          <a:xfrm>
            <a:off x="6373650" y="1888254"/>
            <a:ext cx="0" cy="1693837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コネクタ 9"/>
          <xdr:cNvCxnSpPr/>
        </xdr:nvCxnSpPr>
        <xdr:spPr>
          <a:xfrm>
            <a:off x="5389909" y="2510260"/>
            <a:ext cx="300649" cy="0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5751503" y="2510260"/>
            <a:ext cx="0" cy="1071831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直線コネクタ 11"/>
          <xdr:cNvCxnSpPr/>
        </xdr:nvCxnSpPr>
        <xdr:spPr>
          <a:xfrm>
            <a:off x="8743582" y="2066306"/>
            <a:ext cx="0" cy="1515785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5389909" y="2096057"/>
            <a:ext cx="3353673" cy="0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テキスト ボックス 115"/>
          <xdr:cNvSpPr txBox="1"/>
        </xdr:nvSpPr>
        <xdr:spPr>
          <a:xfrm>
            <a:off x="8054305" y="3200175"/>
            <a:ext cx="845351" cy="35818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/>
              <a:t>変形</a:t>
            </a:r>
          </a:p>
        </xdr:txBody>
      </xdr:sp>
      <xdr:cxnSp macro="">
        <xdr:nvCxnSpPr>
          <xdr:cNvPr id="15" name="直線コネクタ 14"/>
          <xdr:cNvCxnSpPr/>
        </xdr:nvCxnSpPr>
        <xdr:spPr>
          <a:xfrm flipV="1">
            <a:off x="5413819" y="3258739"/>
            <a:ext cx="32831" cy="315813"/>
          </a:xfrm>
          <a:prstGeom prst="line">
            <a:avLst/>
          </a:prstGeom>
          <a:ln w="19050">
            <a:solidFill>
              <a:schemeClr val="tx1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直線コネクタ 15"/>
          <xdr:cNvCxnSpPr/>
        </xdr:nvCxnSpPr>
        <xdr:spPr>
          <a:xfrm flipV="1">
            <a:off x="5733397" y="1888255"/>
            <a:ext cx="640253" cy="645871"/>
          </a:xfrm>
          <a:prstGeom prst="line">
            <a:avLst/>
          </a:prstGeom>
          <a:ln w="19050">
            <a:solidFill>
              <a:schemeClr val="tx1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" name="直線コネクタ 16"/>
          <xdr:cNvCxnSpPr/>
        </xdr:nvCxnSpPr>
        <xdr:spPr>
          <a:xfrm flipV="1">
            <a:off x="6382386" y="1624190"/>
            <a:ext cx="1032543" cy="267761"/>
          </a:xfrm>
          <a:prstGeom prst="line">
            <a:avLst/>
          </a:prstGeom>
          <a:ln w="19050">
            <a:solidFill>
              <a:schemeClr val="tx1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直線コネクタ 17"/>
          <xdr:cNvCxnSpPr/>
        </xdr:nvCxnSpPr>
        <xdr:spPr>
          <a:xfrm>
            <a:off x="7414929" y="1622966"/>
            <a:ext cx="1348973" cy="456182"/>
          </a:xfrm>
          <a:prstGeom prst="line">
            <a:avLst/>
          </a:prstGeom>
          <a:ln w="19050">
            <a:solidFill>
              <a:schemeClr val="tx1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テキスト ボックス 44"/>
          <xdr:cNvSpPr txBox="1"/>
        </xdr:nvSpPr>
        <xdr:spPr>
          <a:xfrm>
            <a:off x="5583903" y="3607747"/>
            <a:ext cx="432204" cy="31443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ja-JP" sz="1050"/>
              <a:t>δ</a:t>
            </a:r>
            <a:r>
              <a:rPr kumimoji="1" lang="en-US" altLang="ja-JP" sz="1050" baseline="-25000"/>
              <a:t>y</a:t>
            </a:r>
            <a:endParaRPr kumimoji="1" lang="ja-JP" altLang="en-US" sz="1050" baseline="-25000"/>
          </a:p>
        </xdr:txBody>
      </xdr:sp>
      <xdr:sp macro="" textlink="">
        <xdr:nvSpPr>
          <xdr:cNvPr id="20" name="テキスト ボックス 45"/>
          <xdr:cNvSpPr txBox="1"/>
        </xdr:nvSpPr>
        <xdr:spPr>
          <a:xfrm>
            <a:off x="8495146" y="3607747"/>
            <a:ext cx="443928" cy="31443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ja-JP" sz="1050"/>
              <a:t>δ</a:t>
            </a:r>
            <a:r>
              <a:rPr kumimoji="1" lang="en-US" altLang="ja-JP" sz="1050" baseline="-25000"/>
              <a:t>u</a:t>
            </a:r>
            <a:endParaRPr kumimoji="1" lang="ja-JP" altLang="en-US" sz="1050" baseline="-25000"/>
          </a:p>
        </xdr:txBody>
      </xdr:sp>
      <xdr:sp macro="" textlink="">
        <xdr:nvSpPr>
          <xdr:cNvPr id="21" name="テキスト ボックス 46"/>
          <xdr:cNvSpPr txBox="1"/>
        </xdr:nvSpPr>
        <xdr:spPr>
          <a:xfrm>
            <a:off x="7362495" y="3607748"/>
            <a:ext cx="1040990" cy="33768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050"/>
              <a:t>P</a:t>
            </a:r>
            <a:r>
              <a:rPr kumimoji="1" lang="en-US" altLang="ja-JP" sz="1050" baseline="-25000"/>
              <a:t>max</a:t>
            </a:r>
            <a:r>
              <a:rPr lang="ja-JP" altLang="en-US" sz="1050"/>
              <a:t>時の</a:t>
            </a:r>
            <a:r>
              <a:rPr lang="en-US" altLang="ja-JP" sz="1050"/>
              <a:t>δ</a:t>
            </a:r>
            <a:endParaRPr kumimoji="1" lang="ja-JP" altLang="en-US" sz="1050" baseline="-25000"/>
          </a:p>
        </xdr:txBody>
      </xdr:sp>
      <xdr:sp macro="" textlink="">
        <xdr:nvSpPr>
          <xdr:cNvPr id="22" name="テキスト ボックス 47"/>
          <xdr:cNvSpPr txBox="1"/>
        </xdr:nvSpPr>
        <xdr:spPr>
          <a:xfrm>
            <a:off x="6012363" y="3607748"/>
            <a:ext cx="1300677" cy="33768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050"/>
              <a:t>0.9P</a:t>
            </a:r>
            <a:r>
              <a:rPr kumimoji="1" lang="en-US" altLang="ja-JP" sz="1050" baseline="-25000"/>
              <a:t>max</a:t>
            </a:r>
            <a:r>
              <a:rPr lang="ja-JP" altLang="en-US" sz="1050"/>
              <a:t>時の</a:t>
            </a:r>
            <a:r>
              <a:rPr lang="en-US" altLang="ja-JP" sz="1050"/>
              <a:t>δ</a:t>
            </a:r>
            <a:endParaRPr kumimoji="1" lang="ja-JP" altLang="en-US" sz="1050" baseline="-25000"/>
          </a:p>
        </xdr:txBody>
      </xdr:sp>
      <xdr:sp macro="" textlink="">
        <xdr:nvSpPr>
          <xdr:cNvPr id="23" name="テキスト ボックス 48"/>
          <xdr:cNvSpPr txBox="1"/>
        </xdr:nvSpPr>
        <xdr:spPr>
          <a:xfrm>
            <a:off x="4881409" y="1437762"/>
            <a:ext cx="689749" cy="32402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050"/>
              <a:t>P</a:t>
            </a:r>
            <a:r>
              <a:rPr kumimoji="1" lang="en-US" altLang="ja-JP" sz="1050" baseline="-25000"/>
              <a:t>max</a:t>
            </a:r>
            <a:endParaRPr kumimoji="1" lang="ja-JP" altLang="en-US" sz="1050" baseline="-25000"/>
          </a:p>
        </xdr:txBody>
      </xdr:sp>
      <xdr:sp macro="" textlink="">
        <xdr:nvSpPr>
          <xdr:cNvPr id="24" name="テキスト ボックス 49"/>
          <xdr:cNvSpPr txBox="1"/>
        </xdr:nvSpPr>
        <xdr:spPr>
          <a:xfrm>
            <a:off x="4822019" y="1761723"/>
            <a:ext cx="921597" cy="32402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050"/>
              <a:t>0.9P</a:t>
            </a:r>
            <a:r>
              <a:rPr kumimoji="1" lang="en-US" altLang="ja-JP" sz="1050" baseline="-25000"/>
              <a:t>max</a:t>
            </a:r>
            <a:endParaRPr kumimoji="1" lang="ja-JP" altLang="en-US" sz="1050" baseline="-25000"/>
          </a:p>
        </xdr:txBody>
      </xdr:sp>
      <xdr:sp macro="" textlink="">
        <xdr:nvSpPr>
          <xdr:cNvPr id="25" name="テキスト ボックス 50"/>
          <xdr:cNvSpPr txBox="1"/>
        </xdr:nvSpPr>
        <xdr:spPr>
          <a:xfrm>
            <a:off x="4982092" y="2396618"/>
            <a:ext cx="458791" cy="32402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050"/>
              <a:t>P</a:t>
            </a:r>
            <a:r>
              <a:rPr kumimoji="1" lang="en-US" altLang="ja-JP" sz="1050" baseline="-25000"/>
              <a:t>y</a:t>
            </a:r>
            <a:endParaRPr kumimoji="1" lang="ja-JP" altLang="en-US" sz="1050" baseline="-25000"/>
          </a:p>
        </xdr:txBody>
      </xdr:sp>
      <xdr:sp macro="" textlink="">
        <xdr:nvSpPr>
          <xdr:cNvPr id="26" name="テキスト ボックス 51"/>
          <xdr:cNvSpPr txBox="1"/>
        </xdr:nvSpPr>
        <xdr:spPr>
          <a:xfrm>
            <a:off x="4982092" y="2040866"/>
            <a:ext cx="458791" cy="32402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050"/>
              <a:t>P</a:t>
            </a:r>
            <a:r>
              <a:rPr kumimoji="1" lang="en-US" altLang="ja-JP" sz="1050" baseline="-25000"/>
              <a:t>u</a:t>
            </a:r>
            <a:endParaRPr kumimoji="1" lang="ja-JP" altLang="en-US" sz="1050" baseline="-25000"/>
          </a:p>
        </xdr:txBody>
      </xdr:sp>
      <xdr:sp macro="" textlink="">
        <xdr:nvSpPr>
          <xdr:cNvPr id="27" name="円/楕円 26"/>
          <xdr:cNvSpPr/>
        </xdr:nvSpPr>
        <xdr:spPr>
          <a:xfrm>
            <a:off x="4594402" y="1222353"/>
            <a:ext cx="846482" cy="1626056"/>
          </a:xfrm>
          <a:prstGeom prst="ellipse">
            <a:avLst/>
          </a:prstGeom>
          <a:noFill/>
          <a:ln>
            <a:solidFill>
              <a:srgbClr val="FF0000"/>
            </a:solidFill>
            <a:prstDash val="sys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 sz="1200"/>
          </a:p>
        </xdr:txBody>
      </xdr:sp>
      <xdr:sp macro="" textlink="">
        <xdr:nvSpPr>
          <xdr:cNvPr id="28" name="テキスト ボックス 53"/>
          <xdr:cNvSpPr txBox="1"/>
        </xdr:nvSpPr>
        <xdr:spPr>
          <a:xfrm>
            <a:off x="4571741" y="2865914"/>
            <a:ext cx="937480" cy="29684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ja-JP" sz="900">
                <a:solidFill>
                  <a:srgbClr val="FF0000"/>
                </a:solidFill>
              </a:rPr>
              <a:t>50%</a:t>
            </a:r>
            <a:r>
              <a:rPr lang="ja-JP" altLang="en-US" sz="900">
                <a:solidFill>
                  <a:srgbClr val="FF0000"/>
                </a:solidFill>
              </a:rPr>
              <a:t>下限値</a:t>
            </a:r>
            <a:endParaRPr kumimoji="1" lang="ja-JP" altLang="en-US" sz="900">
              <a:solidFill>
                <a:srgbClr val="FF0000"/>
              </a:solidFill>
            </a:endParaRPr>
          </a:p>
        </xdr:txBody>
      </xdr:sp>
      <xdr:cxnSp macro="">
        <xdr:nvCxnSpPr>
          <xdr:cNvPr id="47" name="直線コネクタ 46"/>
          <xdr:cNvCxnSpPr/>
        </xdr:nvCxnSpPr>
        <xdr:spPr>
          <a:xfrm flipV="1">
            <a:off x="5452815" y="2525691"/>
            <a:ext cx="290203" cy="737871"/>
          </a:xfrm>
          <a:prstGeom prst="line">
            <a:avLst/>
          </a:prstGeom>
          <a:ln w="19050">
            <a:solidFill>
              <a:schemeClr val="tx1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389284</xdr:colOff>
      <xdr:row>35</xdr:row>
      <xdr:rowOff>159853</xdr:rowOff>
    </xdr:from>
    <xdr:to>
      <xdr:col>5</xdr:col>
      <xdr:colOff>406493</xdr:colOff>
      <xdr:row>52</xdr:row>
      <xdr:rowOff>43068</xdr:rowOff>
    </xdr:to>
    <xdr:pic>
      <xdr:nvPicPr>
        <xdr:cNvPr id="42" name="図 4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2088" y="6388375"/>
          <a:ext cx="2998948" cy="28401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328034</xdr:colOff>
      <xdr:row>42</xdr:row>
      <xdr:rowOff>93942</xdr:rowOff>
    </xdr:from>
    <xdr:to>
      <xdr:col>3</xdr:col>
      <xdr:colOff>468403</xdr:colOff>
      <xdr:row>43</xdr:row>
      <xdr:rowOff>58850</xdr:rowOff>
    </xdr:to>
    <xdr:sp macro="" textlink="">
      <xdr:nvSpPr>
        <xdr:cNvPr id="43" name="円/楕円 42"/>
        <xdr:cNvSpPr/>
      </xdr:nvSpPr>
      <xdr:spPr>
        <a:xfrm>
          <a:off x="2655447" y="7540007"/>
          <a:ext cx="140369" cy="138843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149086</xdr:colOff>
      <xdr:row>31</xdr:row>
      <xdr:rowOff>41413</xdr:rowOff>
    </xdr:from>
    <xdr:to>
      <xdr:col>3</xdr:col>
      <xdr:colOff>348591</xdr:colOff>
      <xdr:row>42</xdr:row>
      <xdr:rowOff>114275</xdr:rowOff>
    </xdr:to>
    <xdr:cxnSp macro="">
      <xdr:nvCxnSpPr>
        <xdr:cNvPr id="45" name="直線矢印コネクタ 44"/>
        <xdr:cNvCxnSpPr>
          <a:endCxn id="43" idx="1"/>
        </xdr:cNvCxnSpPr>
      </xdr:nvCxnSpPr>
      <xdr:spPr>
        <a:xfrm>
          <a:off x="1789043" y="5574196"/>
          <a:ext cx="886961" cy="1986144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211206</xdr:colOff>
      <xdr:row>30</xdr:row>
      <xdr:rowOff>438149</xdr:rowOff>
    </xdr:from>
    <xdr:to>
      <xdr:col>13</xdr:col>
      <xdr:colOff>236054</xdr:colOff>
      <xdr:row>46</xdr:row>
      <xdr:rowOff>83654</xdr:rowOff>
    </xdr:to>
    <xdr:graphicFrame macro="">
      <xdr:nvGraphicFramePr>
        <xdr:cNvPr id="49" name="グラフ 4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354661</xdr:colOff>
      <xdr:row>7</xdr:row>
      <xdr:rowOff>1230</xdr:rowOff>
    </xdr:from>
    <xdr:to>
      <xdr:col>11</xdr:col>
      <xdr:colOff>405848</xdr:colOff>
      <xdr:row>21</xdr:row>
      <xdr:rowOff>72655</xdr:rowOff>
    </xdr:to>
    <xdr:grpSp>
      <xdr:nvGrpSpPr>
        <xdr:cNvPr id="2" name="グループ化 1"/>
        <xdr:cNvGrpSpPr/>
      </xdr:nvGrpSpPr>
      <xdr:grpSpPr>
        <a:xfrm>
          <a:off x="4926661" y="1218773"/>
          <a:ext cx="3480187" cy="2506512"/>
          <a:chOff x="4571741" y="875582"/>
          <a:chExt cx="4489524" cy="3069850"/>
        </a:xfrm>
      </xdr:grpSpPr>
      <xdr:cxnSp macro="">
        <xdr:nvCxnSpPr>
          <xdr:cNvPr id="3" name="直線コネクタ 2"/>
          <xdr:cNvCxnSpPr/>
        </xdr:nvCxnSpPr>
        <xdr:spPr>
          <a:xfrm flipH="1" flipV="1">
            <a:off x="5389909" y="963897"/>
            <a:ext cx="9054" cy="2618198"/>
          </a:xfrm>
          <a:prstGeom prst="line">
            <a:avLst/>
          </a:prstGeom>
          <a:ln w="19050">
            <a:solidFill>
              <a:schemeClr val="tx1"/>
            </a:solidFill>
            <a:tailEnd type="stealth" w="lg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4" name="テキスト ボックス 97"/>
          <xdr:cNvSpPr txBox="1"/>
        </xdr:nvSpPr>
        <xdr:spPr>
          <a:xfrm>
            <a:off x="5449152" y="875582"/>
            <a:ext cx="836752" cy="442582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ja-JP" altLang="en-US" sz="1200"/>
              <a:t>荷重</a:t>
            </a:r>
            <a:endParaRPr kumimoji="1" lang="ja-JP" altLang="en-US" sz="1200"/>
          </a:p>
        </xdr:txBody>
      </xdr:sp>
      <xdr:cxnSp macro="">
        <xdr:nvCxnSpPr>
          <xdr:cNvPr id="5" name="直線コネクタ 4"/>
          <xdr:cNvCxnSpPr/>
        </xdr:nvCxnSpPr>
        <xdr:spPr>
          <a:xfrm>
            <a:off x="5398962" y="3582091"/>
            <a:ext cx="3662303" cy="0"/>
          </a:xfrm>
          <a:prstGeom prst="line">
            <a:avLst/>
          </a:prstGeom>
          <a:ln w="19050">
            <a:solidFill>
              <a:schemeClr val="tx1"/>
            </a:solidFill>
            <a:tailEnd type="stealth" w="lg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6" name="直線コネクタ 5"/>
          <xdr:cNvCxnSpPr/>
        </xdr:nvCxnSpPr>
        <xdr:spPr>
          <a:xfrm>
            <a:off x="7434382" y="1640872"/>
            <a:ext cx="0" cy="1933680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" name="直線コネクタ 6"/>
          <xdr:cNvCxnSpPr/>
        </xdr:nvCxnSpPr>
        <xdr:spPr>
          <a:xfrm>
            <a:off x="5398962" y="1624189"/>
            <a:ext cx="2035420" cy="0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直線コネクタ 9"/>
          <xdr:cNvCxnSpPr/>
        </xdr:nvCxnSpPr>
        <xdr:spPr>
          <a:xfrm>
            <a:off x="5389909" y="2510260"/>
            <a:ext cx="300649" cy="0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5751503" y="2510260"/>
            <a:ext cx="0" cy="1071831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直線コネクタ 11"/>
          <xdr:cNvCxnSpPr/>
        </xdr:nvCxnSpPr>
        <xdr:spPr>
          <a:xfrm>
            <a:off x="8743582" y="2066306"/>
            <a:ext cx="0" cy="1515785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5389909" y="2096057"/>
            <a:ext cx="3353673" cy="0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4" name="テキスト ボックス 115"/>
          <xdr:cNvSpPr txBox="1"/>
        </xdr:nvSpPr>
        <xdr:spPr>
          <a:xfrm>
            <a:off x="8054305" y="3200175"/>
            <a:ext cx="845351" cy="35818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/>
              <a:t>変形</a:t>
            </a:r>
          </a:p>
        </xdr:txBody>
      </xdr:sp>
      <xdr:cxnSp macro="">
        <xdr:nvCxnSpPr>
          <xdr:cNvPr id="15" name="直線コネクタ 14"/>
          <xdr:cNvCxnSpPr/>
        </xdr:nvCxnSpPr>
        <xdr:spPr>
          <a:xfrm flipV="1">
            <a:off x="5413819" y="3258739"/>
            <a:ext cx="32831" cy="315813"/>
          </a:xfrm>
          <a:prstGeom prst="line">
            <a:avLst/>
          </a:prstGeom>
          <a:ln w="19050">
            <a:solidFill>
              <a:schemeClr val="tx1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" name="直線コネクタ 15"/>
          <xdr:cNvCxnSpPr/>
        </xdr:nvCxnSpPr>
        <xdr:spPr>
          <a:xfrm flipV="1">
            <a:off x="5733397" y="1634885"/>
            <a:ext cx="1693099" cy="899242"/>
          </a:xfrm>
          <a:prstGeom prst="line">
            <a:avLst/>
          </a:prstGeom>
          <a:ln w="19050">
            <a:solidFill>
              <a:schemeClr val="tx1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8" name="直線コネクタ 17"/>
          <xdr:cNvCxnSpPr/>
        </xdr:nvCxnSpPr>
        <xdr:spPr>
          <a:xfrm>
            <a:off x="7414929" y="1622966"/>
            <a:ext cx="1348973" cy="456182"/>
          </a:xfrm>
          <a:prstGeom prst="line">
            <a:avLst/>
          </a:prstGeom>
          <a:ln w="19050">
            <a:solidFill>
              <a:schemeClr val="tx1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9" name="テキスト ボックス 44"/>
          <xdr:cNvSpPr txBox="1"/>
        </xdr:nvSpPr>
        <xdr:spPr>
          <a:xfrm>
            <a:off x="5583903" y="3607747"/>
            <a:ext cx="432204" cy="31443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ja-JP" sz="1050"/>
              <a:t>δ</a:t>
            </a:r>
            <a:r>
              <a:rPr kumimoji="1" lang="en-US" altLang="ja-JP" sz="1050" baseline="-25000"/>
              <a:t>y</a:t>
            </a:r>
            <a:endParaRPr kumimoji="1" lang="ja-JP" altLang="en-US" sz="1050" baseline="-25000"/>
          </a:p>
        </xdr:txBody>
      </xdr:sp>
      <xdr:sp macro="" textlink="">
        <xdr:nvSpPr>
          <xdr:cNvPr id="20" name="テキスト ボックス 45"/>
          <xdr:cNvSpPr txBox="1"/>
        </xdr:nvSpPr>
        <xdr:spPr>
          <a:xfrm>
            <a:off x="8495146" y="3607747"/>
            <a:ext cx="443928" cy="31443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ja-JP" sz="1050"/>
              <a:t>δ</a:t>
            </a:r>
            <a:r>
              <a:rPr kumimoji="1" lang="en-US" altLang="ja-JP" sz="1050" baseline="-25000"/>
              <a:t>u</a:t>
            </a:r>
            <a:endParaRPr kumimoji="1" lang="ja-JP" altLang="en-US" sz="1050" baseline="-25000"/>
          </a:p>
        </xdr:txBody>
      </xdr:sp>
      <xdr:sp macro="" textlink="">
        <xdr:nvSpPr>
          <xdr:cNvPr id="21" name="テキスト ボックス 46"/>
          <xdr:cNvSpPr txBox="1"/>
        </xdr:nvSpPr>
        <xdr:spPr>
          <a:xfrm>
            <a:off x="7362495" y="3607748"/>
            <a:ext cx="1040990" cy="33768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050"/>
              <a:t>P</a:t>
            </a:r>
            <a:r>
              <a:rPr kumimoji="1" lang="en-US" altLang="ja-JP" sz="1050" baseline="-25000"/>
              <a:t>max</a:t>
            </a:r>
            <a:r>
              <a:rPr lang="ja-JP" altLang="en-US" sz="1050"/>
              <a:t>時の</a:t>
            </a:r>
            <a:r>
              <a:rPr lang="en-US" altLang="ja-JP" sz="1050"/>
              <a:t>δ</a:t>
            </a:r>
            <a:endParaRPr kumimoji="1" lang="ja-JP" altLang="en-US" sz="1050" baseline="-25000"/>
          </a:p>
        </xdr:txBody>
      </xdr:sp>
      <xdr:sp macro="" textlink="">
        <xdr:nvSpPr>
          <xdr:cNvPr id="23" name="テキスト ボックス 48"/>
          <xdr:cNvSpPr txBox="1"/>
        </xdr:nvSpPr>
        <xdr:spPr>
          <a:xfrm>
            <a:off x="4881409" y="1437762"/>
            <a:ext cx="689749" cy="32402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050"/>
              <a:t>P</a:t>
            </a:r>
            <a:r>
              <a:rPr kumimoji="1" lang="en-US" altLang="ja-JP" sz="1050" baseline="-25000"/>
              <a:t>max</a:t>
            </a:r>
            <a:endParaRPr kumimoji="1" lang="ja-JP" altLang="en-US" sz="1050" baseline="-25000"/>
          </a:p>
        </xdr:txBody>
      </xdr:sp>
      <xdr:sp macro="" textlink="">
        <xdr:nvSpPr>
          <xdr:cNvPr id="25" name="テキスト ボックス 50"/>
          <xdr:cNvSpPr txBox="1"/>
        </xdr:nvSpPr>
        <xdr:spPr>
          <a:xfrm>
            <a:off x="4982092" y="2396618"/>
            <a:ext cx="458791" cy="32402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050"/>
              <a:t>P</a:t>
            </a:r>
            <a:r>
              <a:rPr kumimoji="1" lang="en-US" altLang="ja-JP" sz="1050" baseline="-25000"/>
              <a:t>y</a:t>
            </a:r>
            <a:endParaRPr kumimoji="1" lang="ja-JP" altLang="en-US" sz="1050" baseline="-25000"/>
          </a:p>
        </xdr:txBody>
      </xdr:sp>
      <xdr:sp macro="" textlink="">
        <xdr:nvSpPr>
          <xdr:cNvPr id="26" name="テキスト ボックス 51"/>
          <xdr:cNvSpPr txBox="1"/>
        </xdr:nvSpPr>
        <xdr:spPr>
          <a:xfrm>
            <a:off x="4982092" y="1908994"/>
            <a:ext cx="458791" cy="32402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050"/>
              <a:t>P</a:t>
            </a:r>
            <a:r>
              <a:rPr kumimoji="1" lang="en-US" altLang="ja-JP" sz="1050" baseline="-25000"/>
              <a:t>u</a:t>
            </a:r>
            <a:endParaRPr kumimoji="1" lang="ja-JP" altLang="en-US" sz="1050" baseline="-25000"/>
          </a:p>
        </xdr:txBody>
      </xdr:sp>
      <xdr:sp macro="" textlink="">
        <xdr:nvSpPr>
          <xdr:cNvPr id="27" name="円/楕円 26"/>
          <xdr:cNvSpPr/>
        </xdr:nvSpPr>
        <xdr:spPr>
          <a:xfrm>
            <a:off x="4594402" y="1222353"/>
            <a:ext cx="846482" cy="1626056"/>
          </a:xfrm>
          <a:prstGeom prst="ellipse">
            <a:avLst/>
          </a:prstGeom>
          <a:noFill/>
          <a:ln>
            <a:solidFill>
              <a:srgbClr val="FF0000"/>
            </a:solidFill>
            <a:prstDash val="sys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 sz="1200"/>
          </a:p>
        </xdr:txBody>
      </xdr:sp>
      <xdr:sp macro="" textlink="">
        <xdr:nvSpPr>
          <xdr:cNvPr id="28" name="テキスト ボックス 53"/>
          <xdr:cNvSpPr txBox="1"/>
        </xdr:nvSpPr>
        <xdr:spPr>
          <a:xfrm>
            <a:off x="4571741" y="2865914"/>
            <a:ext cx="937480" cy="29684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ja-JP" sz="900">
                <a:solidFill>
                  <a:srgbClr val="FF0000"/>
                </a:solidFill>
              </a:rPr>
              <a:t>50%</a:t>
            </a:r>
            <a:r>
              <a:rPr lang="ja-JP" altLang="en-US" sz="900">
                <a:solidFill>
                  <a:srgbClr val="FF0000"/>
                </a:solidFill>
              </a:rPr>
              <a:t>下限値</a:t>
            </a:r>
            <a:endParaRPr kumimoji="1" lang="ja-JP" altLang="en-US" sz="900">
              <a:solidFill>
                <a:srgbClr val="FF0000"/>
              </a:solidFill>
            </a:endParaRPr>
          </a:p>
        </xdr:txBody>
      </xdr:sp>
      <xdr:cxnSp macro="">
        <xdr:nvCxnSpPr>
          <xdr:cNvPr id="29" name="直線コネクタ 28"/>
          <xdr:cNvCxnSpPr/>
        </xdr:nvCxnSpPr>
        <xdr:spPr>
          <a:xfrm flipV="1">
            <a:off x="5452815" y="2525691"/>
            <a:ext cx="290203" cy="737871"/>
          </a:xfrm>
          <a:prstGeom prst="line">
            <a:avLst/>
          </a:prstGeom>
          <a:ln w="19050">
            <a:solidFill>
              <a:schemeClr val="tx1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 editAs="oneCell">
    <xdr:from>
      <xdr:col>1</xdr:col>
      <xdr:colOff>389284</xdr:colOff>
      <xdr:row>35</xdr:row>
      <xdr:rowOff>159853</xdr:rowOff>
    </xdr:from>
    <xdr:to>
      <xdr:col>5</xdr:col>
      <xdr:colOff>406493</xdr:colOff>
      <xdr:row>52</xdr:row>
      <xdr:rowOff>43069</xdr:rowOff>
    </xdr:to>
    <xdr:pic>
      <xdr:nvPicPr>
        <xdr:cNvPr id="30" name="図 2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4159" y="6474928"/>
          <a:ext cx="2989009" cy="279786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328034</xdr:colOff>
      <xdr:row>42</xdr:row>
      <xdr:rowOff>93942</xdr:rowOff>
    </xdr:from>
    <xdr:to>
      <xdr:col>3</xdr:col>
      <xdr:colOff>468403</xdr:colOff>
      <xdr:row>43</xdr:row>
      <xdr:rowOff>58850</xdr:rowOff>
    </xdr:to>
    <xdr:sp macro="" textlink="">
      <xdr:nvSpPr>
        <xdr:cNvPr id="31" name="円/楕円 30"/>
        <xdr:cNvSpPr/>
      </xdr:nvSpPr>
      <xdr:spPr>
        <a:xfrm>
          <a:off x="2652134" y="7609167"/>
          <a:ext cx="140369" cy="136358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149086</xdr:colOff>
      <xdr:row>31</xdr:row>
      <xdr:rowOff>41413</xdr:rowOff>
    </xdr:from>
    <xdr:to>
      <xdr:col>3</xdr:col>
      <xdr:colOff>348591</xdr:colOff>
      <xdr:row>42</xdr:row>
      <xdr:rowOff>114275</xdr:rowOff>
    </xdr:to>
    <xdr:cxnSp macro="">
      <xdr:nvCxnSpPr>
        <xdr:cNvPr id="32" name="直線矢印コネクタ 31"/>
        <xdr:cNvCxnSpPr>
          <a:endCxn id="31" idx="1"/>
        </xdr:cNvCxnSpPr>
      </xdr:nvCxnSpPr>
      <xdr:spPr>
        <a:xfrm>
          <a:off x="1787386" y="5670688"/>
          <a:ext cx="885305" cy="1958812"/>
        </a:xfrm>
        <a:prstGeom prst="straightConnector1">
          <a:avLst/>
        </a:prstGeom>
        <a:ln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211206</xdr:colOff>
      <xdr:row>30</xdr:row>
      <xdr:rowOff>438149</xdr:rowOff>
    </xdr:from>
    <xdr:to>
      <xdr:col>13</xdr:col>
      <xdr:colOff>236054</xdr:colOff>
      <xdr:row>46</xdr:row>
      <xdr:rowOff>83654</xdr:rowOff>
    </xdr:to>
    <xdr:graphicFrame macro="">
      <xdr:nvGraphicFramePr>
        <xdr:cNvPr id="33" name="グラフ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637761</xdr:colOff>
      <xdr:row>6</xdr:row>
      <xdr:rowOff>16564</xdr:rowOff>
    </xdr:from>
    <xdr:to>
      <xdr:col>11</xdr:col>
      <xdr:colOff>688948</xdr:colOff>
      <xdr:row>20</xdr:row>
      <xdr:rowOff>87989</xdr:rowOff>
    </xdr:to>
    <xdr:grpSp>
      <xdr:nvGrpSpPr>
        <xdr:cNvPr id="73" name="グループ化 72"/>
        <xdr:cNvGrpSpPr/>
      </xdr:nvGrpSpPr>
      <xdr:grpSpPr>
        <a:xfrm>
          <a:off x="5151783" y="1060173"/>
          <a:ext cx="3480187" cy="2506512"/>
          <a:chOff x="4571741" y="875582"/>
          <a:chExt cx="4489524" cy="3069850"/>
        </a:xfrm>
      </xdr:grpSpPr>
      <xdr:cxnSp macro="">
        <xdr:nvCxnSpPr>
          <xdr:cNvPr id="74" name="直線コネクタ 73"/>
          <xdr:cNvCxnSpPr/>
        </xdr:nvCxnSpPr>
        <xdr:spPr>
          <a:xfrm flipH="1" flipV="1">
            <a:off x="5389909" y="963897"/>
            <a:ext cx="9054" cy="2618198"/>
          </a:xfrm>
          <a:prstGeom prst="line">
            <a:avLst/>
          </a:prstGeom>
          <a:ln w="19050">
            <a:solidFill>
              <a:schemeClr val="tx1"/>
            </a:solidFill>
            <a:tailEnd type="stealth" w="lg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75" name="テキスト ボックス 97"/>
          <xdr:cNvSpPr txBox="1"/>
        </xdr:nvSpPr>
        <xdr:spPr>
          <a:xfrm>
            <a:off x="5449152" y="875582"/>
            <a:ext cx="836752" cy="442582"/>
          </a:xfrm>
          <a:prstGeom prst="rect">
            <a:avLst/>
          </a:prstGeom>
          <a:noFill/>
        </xdr:spPr>
        <xdr:txBody>
          <a:bodyPr wrap="square" rtlCol="0">
            <a:no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ja-JP" altLang="en-US" sz="1200"/>
              <a:t>荷重</a:t>
            </a:r>
            <a:endParaRPr kumimoji="1" lang="ja-JP" altLang="en-US" sz="1200"/>
          </a:p>
        </xdr:txBody>
      </xdr:sp>
      <xdr:cxnSp macro="">
        <xdr:nvCxnSpPr>
          <xdr:cNvPr id="76" name="直線コネクタ 75"/>
          <xdr:cNvCxnSpPr/>
        </xdr:nvCxnSpPr>
        <xdr:spPr>
          <a:xfrm>
            <a:off x="5398962" y="3582091"/>
            <a:ext cx="3662303" cy="0"/>
          </a:xfrm>
          <a:prstGeom prst="line">
            <a:avLst/>
          </a:prstGeom>
          <a:ln w="19050">
            <a:solidFill>
              <a:schemeClr val="tx1"/>
            </a:solidFill>
            <a:tailEnd type="stealth" w="lg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直線コネクタ 76"/>
          <xdr:cNvCxnSpPr/>
        </xdr:nvCxnSpPr>
        <xdr:spPr>
          <a:xfrm>
            <a:off x="7434382" y="1640872"/>
            <a:ext cx="0" cy="1933680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直線コネクタ 77"/>
          <xdr:cNvCxnSpPr/>
        </xdr:nvCxnSpPr>
        <xdr:spPr>
          <a:xfrm>
            <a:off x="5398962" y="1624189"/>
            <a:ext cx="2035420" cy="0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9" name="直線コネクタ 78"/>
          <xdr:cNvCxnSpPr/>
        </xdr:nvCxnSpPr>
        <xdr:spPr>
          <a:xfrm>
            <a:off x="5389909" y="1888254"/>
            <a:ext cx="949005" cy="0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0" name="直線コネクタ 79"/>
          <xdr:cNvCxnSpPr/>
        </xdr:nvCxnSpPr>
        <xdr:spPr>
          <a:xfrm>
            <a:off x="6373650" y="1888254"/>
            <a:ext cx="0" cy="1693837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1" name="直線コネクタ 80"/>
          <xdr:cNvCxnSpPr/>
        </xdr:nvCxnSpPr>
        <xdr:spPr>
          <a:xfrm>
            <a:off x="5389909" y="2510260"/>
            <a:ext cx="300649" cy="0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2" name="直線コネクタ 81"/>
          <xdr:cNvCxnSpPr/>
        </xdr:nvCxnSpPr>
        <xdr:spPr>
          <a:xfrm>
            <a:off x="5751503" y="2510260"/>
            <a:ext cx="0" cy="1071831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3" name="直線コネクタ 82"/>
          <xdr:cNvCxnSpPr/>
        </xdr:nvCxnSpPr>
        <xdr:spPr>
          <a:xfrm>
            <a:off x="8743582" y="2066306"/>
            <a:ext cx="0" cy="1515785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直線コネクタ 83"/>
          <xdr:cNvCxnSpPr/>
        </xdr:nvCxnSpPr>
        <xdr:spPr>
          <a:xfrm>
            <a:off x="5389909" y="2096057"/>
            <a:ext cx="3353673" cy="0"/>
          </a:xfrm>
          <a:prstGeom prst="line">
            <a:avLst/>
          </a:prstGeom>
          <a:ln w="19050">
            <a:solidFill>
              <a:schemeClr val="tx1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5" name="テキスト ボックス 115"/>
          <xdr:cNvSpPr txBox="1"/>
        </xdr:nvSpPr>
        <xdr:spPr>
          <a:xfrm>
            <a:off x="8054305" y="3200175"/>
            <a:ext cx="845351" cy="35818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ja-JP" altLang="en-US" sz="1200"/>
              <a:t>変形</a:t>
            </a:r>
          </a:p>
        </xdr:txBody>
      </xdr:sp>
      <xdr:cxnSp macro="">
        <xdr:nvCxnSpPr>
          <xdr:cNvPr id="86" name="直線コネクタ 85"/>
          <xdr:cNvCxnSpPr/>
        </xdr:nvCxnSpPr>
        <xdr:spPr>
          <a:xfrm flipV="1">
            <a:off x="5413819" y="3258739"/>
            <a:ext cx="32831" cy="315813"/>
          </a:xfrm>
          <a:prstGeom prst="line">
            <a:avLst/>
          </a:prstGeom>
          <a:ln w="19050">
            <a:solidFill>
              <a:schemeClr val="tx1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7" name="直線コネクタ 86"/>
          <xdr:cNvCxnSpPr/>
        </xdr:nvCxnSpPr>
        <xdr:spPr>
          <a:xfrm flipV="1">
            <a:off x="5733397" y="1888255"/>
            <a:ext cx="640253" cy="645871"/>
          </a:xfrm>
          <a:prstGeom prst="line">
            <a:avLst/>
          </a:prstGeom>
          <a:ln w="19050">
            <a:solidFill>
              <a:schemeClr val="tx1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8" name="直線コネクタ 87"/>
          <xdr:cNvCxnSpPr/>
        </xdr:nvCxnSpPr>
        <xdr:spPr>
          <a:xfrm flipV="1">
            <a:off x="6382386" y="1624190"/>
            <a:ext cx="1032543" cy="267761"/>
          </a:xfrm>
          <a:prstGeom prst="line">
            <a:avLst/>
          </a:prstGeom>
          <a:ln w="19050">
            <a:solidFill>
              <a:schemeClr val="tx1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9" name="直線コネクタ 88"/>
          <xdr:cNvCxnSpPr/>
        </xdr:nvCxnSpPr>
        <xdr:spPr>
          <a:xfrm>
            <a:off x="7414929" y="1622966"/>
            <a:ext cx="1348973" cy="456182"/>
          </a:xfrm>
          <a:prstGeom prst="line">
            <a:avLst/>
          </a:prstGeom>
          <a:ln w="19050">
            <a:solidFill>
              <a:schemeClr val="tx1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90" name="テキスト ボックス 44"/>
          <xdr:cNvSpPr txBox="1"/>
        </xdr:nvSpPr>
        <xdr:spPr>
          <a:xfrm>
            <a:off x="5583903" y="3607747"/>
            <a:ext cx="432204" cy="31443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ja-JP" sz="1050"/>
              <a:t>δ</a:t>
            </a:r>
            <a:r>
              <a:rPr kumimoji="1" lang="en-US" altLang="ja-JP" sz="1050" baseline="-25000"/>
              <a:t>y</a:t>
            </a:r>
            <a:endParaRPr kumimoji="1" lang="ja-JP" altLang="en-US" sz="1050" baseline="-25000"/>
          </a:p>
        </xdr:txBody>
      </xdr:sp>
      <xdr:sp macro="" textlink="">
        <xdr:nvSpPr>
          <xdr:cNvPr id="91" name="テキスト ボックス 45"/>
          <xdr:cNvSpPr txBox="1"/>
        </xdr:nvSpPr>
        <xdr:spPr>
          <a:xfrm>
            <a:off x="8495146" y="3607747"/>
            <a:ext cx="443928" cy="314439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ja-JP" sz="1050"/>
              <a:t>δ</a:t>
            </a:r>
            <a:r>
              <a:rPr kumimoji="1" lang="en-US" altLang="ja-JP" sz="1050" baseline="-25000"/>
              <a:t>u</a:t>
            </a:r>
            <a:endParaRPr kumimoji="1" lang="ja-JP" altLang="en-US" sz="1050" baseline="-25000"/>
          </a:p>
        </xdr:txBody>
      </xdr:sp>
      <xdr:sp macro="" textlink="">
        <xdr:nvSpPr>
          <xdr:cNvPr id="92" name="テキスト ボックス 46"/>
          <xdr:cNvSpPr txBox="1"/>
        </xdr:nvSpPr>
        <xdr:spPr>
          <a:xfrm>
            <a:off x="7362495" y="3607748"/>
            <a:ext cx="1040990" cy="33768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050"/>
              <a:t>P</a:t>
            </a:r>
            <a:r>
              <a:rPr kumimoji="1" lang="en-US" altLang="ja-JP" sz="1050" baseline="-25000"/>
              <a:t>max</a:t>
            </a:r>
            <a:r>
              <a:rPr lang="ja-JP" altLang="en-US" sz="1050"/>
              <a:t>時の</a:t>
            </a:r>
            <a:r>
              <a:rPr lang="en-US" altLang="ja-JP" sz="1050"/>
              <a:t>δ</a:t>
            </a:r>
            <a:endParaRPr kumimoji="1" lang="ja-JP" altLang="en-US" sz="1050" baseline="-25000"/>
          </a:p>
        </xdr:txBody>
      </xdr:sp>
      <xdr:sp macro="" textlink="">
        <xdr:nvSpPr>
          <xdr:cNvPr id="93" name="テキスト ボックス 47"/>
          <xdr:cNvSpPr txBox="1"/>
        </xdr:nvSpPr>
        <xdr:spPr>
          <a:xfrm>
            <a:off x="6012363" y="3607748"/>
            <a:ext cx="1300677" cy="337684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050"/>
              <a:t>0.9P</a:t>
            </a:r>
            <a:r>
              <a:rPr kumimoji="1" lang="en-US" altLang="ja-JP" sz="1050" baseline="-25000"/>
              <a:t>max</a:t>
            </a:r>
            <a:r>
              <a:rPr lang="ja-JP" altLang="en-US" sz="1050"/>
              <a:t>時の</a:t>
            </a:r>
            <a:r>
              <a:rPr lang="en-US" altLang="ja-JP" sz="1050"/>
              <a:t>δ</a:t>
            </a:r>
            <a:endParaRPr kumimoji="1" lang="ja-JP" altLang="en-US" sz="1050" baseline="-25000"/>
          </a:p>
        </xdr:txBody>
      </xdr:sp>
      <xdr:sp macro="" textlink="">
        <xdr:nvSpPr>
          <xdr:cNvPr id="94" name="テキスト ボックス 48"/>
          <xdr:cNvSpPr txBox="1"/>
        </xdr:nvSpPr>
        <xdr:spPr>
          <a:xfrm>
            <a:off x="4881409" y="1437762"/>
            <a:ext cx="689749" cy="32402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050"/>
              <a:t>P</a:t>
            </a:r>
            <a:r>
              <a:rPr kumimoji="1" lang="en-US" altLang="ja-JP" sz="1050" baseline="-25000"/>
              <a:t>max</a:t>
            </a:r>
            <a:endParaRPr kumimoji="1" lang="ja-JP" altLang="en-US" sz="1050" baseline="-25000"/>
          </a:p>
        </xdr:txBody>
      </xdr:sp>
      <xdr:sp macro="" textlink="">
        <xdr:nvSpPr>
          <xdr:cNvPr id="95" name="テキスト ボックス 49"/>
          <xdr:cNvSpPr txBox="1"/>
        </xdr:nvSpPr>
        <xdr:spPr>
          <a:xfrm>
            <a:off x="4822019" y="1761723"/>
            <a:ext cx="921597" cy="32402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050"/>
              <a:t>0.9P</a:t>
            </a:r>
            <a:r>
              <a:rPr kumimoji="1" lang="en-US" altLang="ja-JP" sz="1050" baseline="-25000"/>
              <a:t>max</a:t>
            </a:r>
            <a:endParaRPr kumimoji="1" lang="ja-JP" altLang="en-US" sz="1050" baseline="-25000"/>
          </a:p>
        </xdr:txBody>
      </xdr:sp>
      <xdr:sp macro="" textlink="">
        <xdr:nvSpPr>
          <xdr:cNvPr id="96" name="テキスト ボックス 50"/>
          <xdr:cNvSpPr txBox="1"/>
        </xdr:nvSpPr>
        <xdr:spPr>
          <a:xfrm>
            <a:off x="4982092" y="2396618"/>
            <a:ext cx="458791" cy="32402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050"/>
              <a:t>P</a:t>
            </a:r>
            <a:r>
              <a:rPr kumimoji="1" lang="en-US" altLang="ja-JP" sz="1050" baseline="-25000"/>
              <a:t>y</a:t>
            </a:r>
            <a:endParaRPr kumimoji="1" lang="ja-JP" altLang="en-US" sz="1050" baseline="-25000"/>
          </a:p>
        </xdr:txBody>
      </xdr:sp>
      <xdr:sp macro="" textlink="">
        <xdr:nvSpPr>
          <xdr:cNvPr id="97" name="テキスト ボックス 51"/>
          <xdr:cNvSpPr txBox="1"/>
        </xdr:nvSpPr>
        <xdr:spPr>
          <a:xfrm>
            <a:off x="4982092" y="2040866"/>
            <a:ext cx="458791" cy="324020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kumimoji="1" lang="en-US" altLang="ja-JP" sz="1050"/>
              <a:t>P</a:t>
            </a:r>
            <a:r>
              <a:rPr kumimoji="1" lang="en-US" altLang="ja-JP" sz="1050" baseline="-25000"/>
              <a:t>u</a:t>
            </a:r>
            <a:endParaRPr kumimoji="1" lang="ja-JP" altLang="en-US" sz="1050" baseline="-25000"/>
          </a:p>
        </xdr:txBody>
      </xdr:sp>
      <xdr:sp macro="" textlink="">
        <xdr:nvSpPr>
          <xdr:cNvPr id="98" name="円/楕円 97"/>
          <xdr:cNvSpPr/>
        </xdr:nvSpPr>
        <xdr:spPr>
          <a:xfrm>
            <a:off x="4594402" y="1222353"/>
            <a:ext cx="846482" cy="1626056"/>
          </a:xfrm>
          <a:prstGeom prst="ellipse">
            <a:avLst/>
          </a:prstGeom>
          <a:noFill/>
          <a:ln>
            <a:solidFill>
              <a:srgbClr val="FF0000"/>
            </a:solidFill>
            <a:prstDash val="sysDash"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wrap="square" rtlCol="0" anchor="ctr"/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>
            <a:pPr algn="ctr"/>
            <a:endParaRPr kumimoji="1" lang="ja-JP" altLang="en-US" sz="1200"/>
          </a:p>
        </xdr:txBody>
      </xdr:sp>
      <xdr:sp macro="" textlink="">
        <xdr:nvSpPr>
          <xdr:cNvPr id="99" name="テキスト ボックス 53"/>
          <xdr:cNvSpPr txBox="1"/>
        </xdr:nvSpPr>
        <xdr:spPr>
          <a:xfrm>
            <a:off x="4571741" y="2865914"/>
            <a:ext cx="937480" cy="296847"/>
          </a:xfrm>
          <a:prstGeom prst="rect">
            <a:avLst/>
          </a:prstGeom>
          <a:noFill/>
        </xdr:spPr>
        <xdr:txBody>
          <a:bodyPr wrap="square" rtlCol="0">
            <a:spAutoFit/>
          </a:bodyPr>
          <a:lstStyle>
            <a:defPPr>
              <a:defRPr lang="ja-JP"/>
            </a:defPPr>
            <a:lvl1pPr marL="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1pPr>
            <a:lvl2pPr marL="457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2pPr>
            <a:lvl3pPr marL="914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3pPr>
            <a:lvl4pPr marL="1371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4pPr>
            <a:lvl5pPr marL="18288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5pPr>
            <a:lvl6pPr marL="22860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6pPr>
            <a:lvl7pPr marL="27432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7pPr>
            <a:lvl8pPr marL="32004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8pPr>
            <a:lvl9pPr marL="3657600" algn="l" defTabSz="914400" rtl="0" eaLnBrk="1" latinLnBrk="0" hangingPunct="1">
              <a:defRPr kumimoji="1" sz="1800" kern="1200">
                <a:solidFill>
                  <a:schemeClr val="tx1"/>
                </a:solidFill>
                <a:latin typeface="+mn-lt"/>
                <a:ea typeface="+mn-ea"/>
                <a:cs typeface="+mn-cs"/>
              </a:defRPr>
            </a:lvl9pPr>
          </a:lstStyle>
          <a:p>
            <a:r>
              <a:rPr lang="en-US" altLang="ja-JP" sz="900">
                <a:solidFill>
                  <a:srgbClr val="FF0000"/>
                </a:solidFill>
              </a:rPr>
              <a:t>5%</a:t>
            </a:r>
            <a:r>
              <a:rPr lang="ja-JP" altLang="en-US" sz="900">
                <a:solidFill>
                  <a:srgbClr val="FF0000"/>
                </a:solidFill>
              </a:rPr>
              <a:t>下限値</a:t>
            </a:r>
            <a:endParaRPr kumimoji="1" lang="ja-JP" altLang="en-US" sz="900">
              <a:solidFill>
                <a:srgbClr val="FF0000"/>
              </a:solidFill>
            </a:endParaRPr>
          </a:p>
        </xdr:txBody>
      </xdr:sp>
      <xdr:cxnSp macro="">
        <xdr:nvCxnSpPr>
          <xdr:cNvPr id="100" name="直線コネクタ 99"/>
          <xdr:cNvCxnSpPr/>
        </xdr:nvCxnSpPr>
        <xdr:spPr>
          <a:xfrm flipV="1">
            <a:off x="5452815" y="2525691"/>
            <a:ext cx="290203" cy="737871"/>
          </a:xfrm>
          <a:prstGeom prst="line">
            <a:avLst/>
          </a:prstGeom>
          <a:ln w="19050">
            <a:solidFill>
              <a:schemeClr val="tx1"/>
            </a:solidFill>
            <a:prstDash val="soli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</xdr:col>
      <xdr:colOff>0</xdr:colOff>
      <xdr:row>32</xdr:row>
      <xdr:rowOff>0</xdr:rowOff>
    </xdr:from>
    <xdr:to>
      <xdr:col>8</xdr:col>
      <xdr:colOff>265043</xdr:colOff>
      <xdr:row>47</xdr:row>
      <xdr:rowOff>134179</xdr:rowOff>
    </xdr:to>
    <xdr:graphicFrame macro="">
      <xdr:nvGraphicFramePr>
        <xdr:cNvPr id="101" name="グラフ 10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8"/>
  <sheetViews>
    <sheetView tabSelected="1" zoomScaleNormal="100" workbookViewId="0">
      <selection activeCell="E22" sqref="E22"/>
    </sheetView>
  </sheetViews>
  <sheetFormatPr defaultRowHeight="13.5" x14ac:dyDescent="0.15"/>
  <cols>
    <col min="1" max="1" width="13.125" customWidth="1"/>
    <col min="2" max="2" width="9.625" customWidth="1"/>
    <col min="4" max="4" width="11.375" customWidth="1"/>
    <col min="10" max="10" width="8.875" customWidth="1"/>
    <col min="12" max="12" width="12" customWidth="1"/>
    <col min="13" max="13" width="11.75" customWidth="1"/>
    <col min="14" max="14" width="13.625" customWidth="1"/>
  </cols>
  <sheetData>
    <row r="2" spans="1:16" x14ac:dyDescent="0.15">
      <c r="A2" s="10" t="s">
        <v>33</v>
      </c>
      <c r="C2" s="2" t="s">
        <v>41</v>
      </c>
      <c r="D2" t="s">
        <v>40</v>
      </c>
    </row>
    <row r="3" spans="1:16" x14ac:dyDescent="0.15">
      <c r="C3" s="1" t="s">
        <v>42</v>
      </c>
      <c r="D3" t="s">
        <v>39</v>
      </c>
      <c r="F3" s="11"/>
    </row>
    <row r="4" spans="1:16" x14ac:dyDescent="0.15">
      <c r="C4" s="11"/>
      <c r="D4" s="12"/>
      <c r="E4" s="12"/>
      <c r="F4" s="11"/>
    </row>
    <row r="5" spans="1:16" x14ac:dyDescent="0.15">
      <c r="O5" t="s">
        <v>27</v>
      </c>
    </row>
    <row r="6" spans="1:16" x14ac:dyDescent="0.15">
      <c r="A6" s="9" t="s">
        <v>25</v>
      </c>
      <c r="B6" s="2">
        <v>3</v>
      </c>
      <c r="O6" s="6" t="s">
        <v>23</v>
      </c>
      <c r="P6" s="6" t="s">
        <v>24</v>
      </c>
    </row>
    <row r="7" spans="1:16" x14ac:dyDescent="0.15">
      <c r="A7" s="10"/>
      <c r="O7" s="6">
        <v>3</v>
      </c>
      <c r="P7" s="6">
        <v>0.47099999999999997</v>
      </c>
    </row>
    <row r="8" spans="1:16" x14ac:dyDescent="0.15">
      <c r="A8" s="9"/>
      <c r="B8" s="3" t="s">
        <v>34</v>
      </c>
      <c r="C8" s="3" t="s">
        <v>9</v>
      </c>
      <c r="D8" s="3" t="s">
        <v>4</v>
      </c>
      <c r="E8" s="3" t="s">
        <v>11</v>
      </c>
      <c r="O8" s="6">
        <v>4</v>
      </c>
      <c r="P8" s="6">
        <v>0.38300000000000001</v>
      </c>
    </row>
    <row r="9" spans="1:16" x14ac:dyDescent="0.15">
      <c r="A9" s="9" t="s">
        <v>1</v>
      </c>
      <c r="B9" s="2">
        <v>10</v>
      </c>
      <c r="C9" s="2">
        <v>0.3</v>
      </c>
      <c r="D9" s="4">
        <f>1-VLOOKUP($B$6,$O$7:$P$14,2)*C9/B9</f>
        <v>0.98587000000000002</v>
      </c>
      <c r="E9" s="5">
        <f>B9*D9</f>
        <v>9.8587000000000007</v>
      </c>
      <c r="O9" s="6">
        <v>5</v>
      </c>
      <c r="P9" s="6">
        <v>0.33100000000000002</v>
      </c>
    </row>
    <row r="10" spans="1:16" x14ac:dyDescent="0.15">
      <c r="A10" s="9" t="s">
        <v>10</v>
      </c>
      <c r="B10" s="1">
        <f>B11*0.9</f>
        <v>18</v>
      </c>
      <c r="C10" s="1">
        <f>C11*0.9</f>
        <v>0.27</v>
      </c>
      <c r="D10" s="4">
        <f>1-VLOOKUP($B$6,$O$7:$P$14,2)*C10/B10</f>
        <v>0.99293500000000001</v>
      </c>
      <c r="E10" s="5">
        <f t="shared" ref="E10:E12" si="0">B10*D10</f>
        <v>17.87283</v>
      </c>
      <c r="O10" s="6">
        <v>6</v>
      </c>
      <c r="P10" s="6">
        <v>0.29699999999999999</v>
      </c>
    </row>
    <row r="11" spans="1:16" x14ac:dyDescent="0.15">
      <c r="A11" s="9" t="s">
        <v>2</v>
      </c>
      <c r="B11" s="2">
        <v>20</v>
      </c>
      <c r="C11" s="2">
        <v>0.3</v>
      </c>
      <c r="D11" s="4">
        <f>1-VLOOKUP($B$6,$O$7:$P$14,2)*C11/B11</f>
        <v>0.99293500000000001</v>
      </c>
      <c r="E11" s="5">
        <f t="shared" si="0"/>
        <v>19.858699999999999</v>
      </c>
      <c r="O11" s="6">
        <v>7</v>
      </c>
      <c r="P11" s="6">
        <v>0.27100000000000002</v>
      </c>
    </row>
    <row r="12" spans="1:16" x14ac:dyDescent="0.15">
      <c r="A12" s="9" t="s">
        <v>5</v>
      </c>
      <c r="B12" s="2">
        <v>15</v>
      </c>
      <c r="C12" s="2">
        <v>0.3</v>
      </c>
      <c r="D12" s="4">
        <f>1-VLOOKUP($B$6,$O$7:$P$14,2)*C12/B12</f>
        <v>0.99058000000000002</v>
      </c>
      <c r="E12" s="5">
        <f t="shared" si="0"/>
        <v>14.858700000000001</v>
      </c>
      <c r="O12" s="6">
        <v>8</v>
      </c>
      <c r="P12" s="6">
        <v>0.251</v>
      </c>
    </row>
    <row r="13" spans="1:16" x14ac:dyDescent="0.15">
      <c r="A13" s="10"/>
      <c r="B13" s="8"/>
      <c r="O13" s="6">
        <v>9</v>
      </c>
      <c r="P13" s="6">
        <v>0.23599999999999999</v>
      </c>
    </row>
    <row r="14" spans="1:16" x14ac:dyDescent="0.15">
      <c r="A14" s="15" t="s">
        <v>43</v>
      </c>
      <c r="B14" s="16" t="s">
        <v>49</v>
      </c>
      <c r="C14" t="s">
        <v>50</v>
      </c>
      <c r="O14" s="6">
        <v>10</v>
      </c>
      <c r="P14" s="6">
        <v>0.222</v>
      </c>
    </row>
    <row r="16" spans="1:16" x14ac:dyDescent="0.15">
      <c r="A16" s="9" t="s">
        <v>0</v>
      </c>
      <c r="B16" s="2">
        <v>5</v>
      </c>
      <c r="C16" s="17" t="str">
        <f>IF($B$14="mm","mm","×10-3rad")</f>
        <v>×10-3rad</v>
      </c>
    </row>
    <row r="17" spans="1:14" ht="16.5" x14ac:dyDescent="0.15">
      <c r="A17" s="9" t="s">
        <v>59</v>
      </c>
      <c r="B17" s="2">
        <v>15</v>
      </c>
      <c r="C17" s="17" t="str">
        <f t="shared" ref="C17:C19" si="1">IF($B$14="mm","mm","×10-3rad")</f>
        <v>×10-3rad</v>
      </c>
    </row>
    <row r="18" spans="1:14" ht="16.5" x14ac:dyDescent="0.15">
      <c r="A18" s="9" t="s">
        <v>60</v>
      </c>
      <c r="B18" s="2">
        <v>20</v>
      </c>
      <c r="C18" s="17" t="str">
        <f t="shared" si="1"/>
        <v>×10-3rad</v>
      </c>
    </row>
    <row r="19" spans="1:14" x14ac:dyDescent="0.15">
      <c r="A19" s="9" t="s">
        <v>8</v>
      </c>
      <c r="B19" s="2">
        <v>25</v>
      </c>
      <c r="C19" s="17" t="str">
        <f t="shared" si="1"/>
        <v>×10-3rad</v>
      </c>
    </row>
    <row r="21" spans="1:14" x14ac:dyDescent="0.15">
      <c r="A21" s="9" t="s">
        <v>35</v>
      </c>
      <c r="B21" s="2">
        <v>1.82</v>
      </c>
      <c r="C21" t="s">
        <v>51</v>
      </c>
    </row>
    <row r="23" spans="1:14" x14ac:dyDescent="0.15">
      <c r="A23" s="9" t="s">
        <v>37</v>
      </c>
      <c r="B23" s="2" t="s">
        <v>38</v>
      </c>
      <c r="H23" t="s">
        <v>46</v>
      </c>
    </row>
    <row r="27" spans="1:14" x14ac:dyDescent="0.15">
      <c r="A27" s="8" t="s">
        <v>47</v>
      </c>
    </row>
    <row r="29" spans="1:14" x14ac:dyDescent="0.15">
      <c r="A29" t="s">
        <v>12</v>
      </c>
      <c r="B29" t="s">
        <v>13</v>
      </c>
      <c r="D29" t="s">
        <v>28</v>
      </c>
      <c r="E29" t="s">
        <v>29</v>
      </c>
      <c r="F29" t="s">
        <v>30</v>
      </c>
      <c r="G29" t="s">
        <v>31</v>
      </c>
      <c r="I29" t="s">
        <v>18</v>
      </c>
      <c r="J29" t="s">
        <v>19</v>
      </c>
      <c r="K29" t="s">
        <v>20</v>
      </c>
      <c r="L29" t="s">
        <v>21</v>
      </c>
    </row>
    <row r="30" spans="1:14" x14ac:dyDescent="0.15">
      <c r="A30" s="2">
        <v>550</v>
      </c>
      <c r="B30" s="1">
        <v>50</v>
      </c>
      <c r="C30" s="5">
        <f>D30*0.25</f>
        <v>1.2323375000000001</v>
      </c>
      <c r="D30" s="5">
        <f>E9/B21*0.91</f>
        <v>4.9293500000000003</v>
      </c>
      <c r="E30" s="5">
        <f>E10/B21*0.91</f>
        <v>8.9364150000000002</v>
      </c>
      <c r="F30" s="5">
        <f>E11/B21*0.91</f>
        <v>9.9293499999999995</v>
      </c>
      <c r="G30" s="5">
        <f>E12/B21*0.91</f>
        <v>7.4293500000000003</v>
      </c>
      <c r="H30" s="1">
        <f>I30*0.1</f>
        <v>1.4000000000000002E-3</v>
      </c>
      <c r="I30" s="1">
        <f>IF(B14="mm",B16/1000,B16*2.8/1000)</f>
        <v>1.4E-2</v>
      </c>
      <c r="J30" s="1">
        <f>IF(B14="mm",B17/1000,B17*2.8/1000)</f>
        <v>4.2000000000000003E-2</v>
      </c>
      <c r="K30" s="1">
        <f>IF(B14="mm",B18/1000,B18*2.8/1000)</f>
        <v>5.6000000000000001E-2</v>
      </c>
      <c r="L30" s="1">
        <f>IF(B14="mm",B19/1000,B19*2.8/1000)</f>
        <v>7.0000000000000007E-2</v>
      </c>
      <c r="M30" s="1">
        <v>0.02</v>
      </c>
      <c r="N30" s="1" t="str">
        <f>B23</f>
        <v>○○耐力壁</v>
      </c>
    </row>
    <row r="31" spans="1:14" ht="38.25" customHeight="1" x14ac:dyDescent="0.15">
      <c r="A31" s="13" t="s">
        <v>48</v>
      </c>
      <c r="C31" s="19" t="s">
        <v>36</v>
      </c>
      <c r="D31" s="19"/>
      <c r="E31" s="19"/>
      <c r="F31" s="19"/>
    </row>
    <row r="35" spans="9:16" x14ac:dyDescent="0.15">
      <c r="O35" t="s">
        <v>32</v>
      </c>
    </row>
    <row r="36" spans="9:16" x14ac:dyDescent="0.15">
      <c r="O36">
        <v>0</v>
      </c>
      <c r="P36">
        <v>0</v>
      </c>
    </row>
    <row r="37" spans="9:16" x14ac:dyDescent="0.15">
      <c r="O37">
        <f>IF($B$14="mm",H30*1000,H30*1000/2.8)</f>
        <v>0.50000000000000011</v>
      </c>
      <c r="P37" s="7">
        <f>C30</f>
        <v>1.2323375000000001</v>
      </c>
    </row>
    <row r="38" spans="9:16" x14ac:dyDescent="0.15">
      <c r="O38">
        <f>IF($B$14="mm",I30*1000,I30*1000/2.8)</f>
        <v>5</v>
      </c>
      <c r="P38" s="7">
        <f>D30</f>
        <v>4.9293500000000003</v>
      </c>
    </row>
    <row r="39" spans="9:16" x14ac:dyDescent="0.15">
      <c r="O39">
        <f>IF($B$14="mm",J30*1000,J30*1000/2.8)</f>
        <v>15.000000000000002</v>
      </c>
      <c r="P39" s="7">
        <f>E30</f>
        <v>8.9364150000000002</v>
      </c>
    </row>
    <row r="40" spans="9:16" x14ac:dyDescent="0.15">
      <c r="O40">
        <f>IF($B$14="mm",K30*1000,K30*1000/2.8)</f>
        <v>20</v>
      </c>
      <c r="P40" s="7">
        <f>F30</f>
        <v>9.9293499999999995</v>
      </c>
    </row>
    <row r="41" spans="9:16" x14ac:dyDescent="0.15">
      <c r="O41">
        <f>IF($B$14="mm",L30*1000,L30*1000/2.8)</f>
        <v>25</v>
      </c>
      <c r="P41" s="7">
        <f>G30</f>
        <v>7.4293500000000003</v>
      </c>
    </row>
    <row r="48" spans="9:16" x14ac:dyDescent="0.15">
      <c r="I48" t="s">
        <v>52</v>
      </c>
    </row>
  </sheetData>
  <mergeCells count="1">
    <mergeCell ref="C31:F31"/>
  </mergeCells>
  <phoneticPr fontId="18"/>
  <dataValidations count="1">
    <dataValidation type="list" allowBlank="1" showInputMessage="1" showErrorMessage="1" sqref="B14">
      <formula1>"mm, 10-3rad"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8"/>
  <sheetViews>
    <sheetView zoomScale="115" zoomScaleNormal="115" workbookViewId="0">
      <selection activeCell="K6" sqref="K6"/>
    </sheetView>
  </sheetViews>
  <sheetFormatPr defaultRowHeight="13.5" x14ac:dyDescent="0.15"/>
  <cols>
    <col min="1" max="1" width="11.875" customWidth="1"/>
    <col min="2" max="2" width="9.625" customWidth="1"/>
    <col min="4" max="4" width="11.375" customWidth="1"/>
    <col min="10" max="10" width="8.875" customWidth="1"/>
    <col min="12" max="12" width="12" customWidth="1"/>
    <col min="13" max="13" width="11.75" customWidth="1"/>
    <col min="14" max="14" width="13.625" customWidth="1"/>
  </cols>
  <sheetData>
    <row r="2" spans="1:16" x14ac:dyDescent="0.15">
      <c r="A2" s="10" t="s">
        <v>33</v>
      </c>
      <c r="D2" s="2" t="s">
        <v>41</v>
      </c>
      <c r="E2" t="s">
        <v>40</v>
      </c>
    </row>
    <row r="3" spans="1:16" x14ac:dyDescent="0.15">
      <c r="A3" s="8" t="s">
        <v>54</v>
      </c>
      <c r="D3" s="1" t="s">
        <v>42</v>
      </c>
      <c r="E3" t="s">
        <v>39</v>
      </c>
      <c r="F3" s="11"/>
    </row>
    <row r="4" spans="1:16" x14ac:dyDescent="0.15">
      <c r="C4" s="11"/>
      <c r="D4" s="12"/>
      <c r="E4" s="12"/>
      <c r="F4" s="11"/>
    </row>
    <row r="5" spans="1:16" x14ac:dyDescent="0.15">
      <c r="O5" t="s">
        <v>27</v>
      </c>
    </row>
    <row r="6" spans="1:16" x14ac:dyDescent="0.15">
      <c r="A6" s="9" t="s">
        <v>25</v>
      </c>
      <c r="B6" s="2">
        <v>3</v>
      </c>
      <c r="O6" s="6" t="s">
        <v>23</v>
      </c>
      <c r="P6" s="6" t="s">
        <v>24</v>
      </c>
    </row>
    <row r="7" spans="1:16" x14ac:dyDescent="0.15">
      <c r="A7" s="10"/>
      <c r="O7" s="6">
        <v>3</v>
      </c>
      <c r="P7" s="6">
        <v>0.47099999999999997</v>
      </c>
    </row>
    <row r="8" spans="1:16" x14ac:dyDescent="0.15">
      <c r="A8" s="9"/>
      <c r="B8" s="3" t="s">
        <v>34</v>
      </c>
      <c r="C8" s="3" t="s">
        <v>9</v>
      </c>
      <c r="D8" s="3" t="s">
        <v>4</v>
      </c>
      <c r="E8" s="3" t="s">
        <v>11</v>
      </c>
      <c r="O8" s="6">
        <v>4</v>
      </c>
      <c r="P8" s="6">
        <v>0.38300000000000001</v>
      </c>
    </row>
    <row r="9" spans="1:16" x14ac:dyDescent="0.15">
      <c r="A9" s="9" t="s">
        <v>1</v>
      </c>
      <c r="B9" s="2">
        <v>10</v>
      </c>
      <c r="C9" s="2">
        <v>0.3</v>
      </c>
      <c r="D9" s="4">
        <f>1-VLOOKUP($B$6,$O$7:$P$14,2)*C9/B9</f>
        <v>0.98587000000000002</v>
      </c>
      <c r="E9" s="5">
        <f>B9*D9</f>
        <v>9.8587000000000007</v>
      </c>
      <c r="O9" s="6">
        <v>5</v>
      </c>
      <c r="P9" s="6">
        <v>0.33100000000000002</v>
      </c>
    </row>
    <row r="10" spans="1:16" x14ac:dyDescent="0.15">
      <c r="A10" s="9" t="s">
        <v>2</v>
      </c>
      <c r="B10" s="2">
        <v>20</v>
      </c>
      <c r="C10" s="2">
        <v>0.3</v>
      </c>
      <c r="D10" s="4">
        <f>1-VLOOKUP($B$6,$O$7:$P$14,2)*C10/B10</f>
        <v>0.99293500000000001</v>
      </c>
      <c r="E10" s="5">
        <f>B10*D10</f>
        <v>19.858699999999999</v>
      </c>
      <c r="O10" s="6">
        <v>6</v>
      </c>
      <c r="P10" s="6">
        <v>0.29699999999999999</v>
      </c>
    </row>
    <row r="11" spans="1:16" x14ac:dyDescent="0.15">
      <c r="A11" s="9" t="s">
        <v>5</v>
      </c>
      <c r="B11" s="2">
        <v>15</v>
      </c>
      <c r="C11" s="2">
        <v>0.3</v>
      </c>
      <c r="D11" s="4">
        <f>1-VLOOKUP($B$6,$O$7:$P$14,2)*C11/B11</f>
        <v>0.99058000000000002</v>
      </c>
      <c r="E11" s="5">
        <f>B11*D11</f>
        <v>14.858700000000001</v>
      </c>
      <c r="O11" s="6">
        <v>7</v>
      </c>
      <c r="P11" s="6">
        <v>0.27100000000000002</v>
      </c>
    </row>
    <row r="12" spans="1:16" x14ac:dyDescent="0.15">
      <c r="O12" s="6">
        <v>8</v>
      </c>
      <c r="P12" s="6">
        <v>0.251</v>
      </c>
    </row>
    <row r="13" spans="1:16" x14ac:dyDescent="0.15">
      <c r="A13" s="10"/>
      <c r="B13" s="8"/>
      <c r="O13" s="6">
        <v>9</v>
      </c>
      <c r="P13" s="6">
        <v>0.23599999999999999</v>
      </c>
    </row>
    <row r="14" spans="1:16" x14ac:dyDescent="0.15">
      <c r="A14" s="15" t="s">
        <v>43</v>
      </c>
      <c r="B14" s="16" t="s">
        <v>49</v>
      </c>
      <c r="C14" t="s">
        <v>50</v>
      </c>
      <c r="O14" s="6">
        <v>10</v>
      </c>
      <c r="P14" s="6">
        <v>0.222</v>
      </c>
    </row>
    <row r="16" spans="1:16" x14ac:dyDescent="0.15">
      <c r="A16" s="9" t="s">
        <v>0</v>
      </c>
      <c r="B16" s="2">
        <v>5</v>
      </c>
      <c r="C16" s="17" t="str">
        <f>IF($B$14="mm","mm","×10-3rad")</f>
        <v>×10-3rad</v>
      </c>
    </row>
    <row r="17" spans="1:12" x14ac:dyDescent="0.15">
      <c r="A17" s="9" t="s">
        <v>7</v>
      </c>
      <c r="B17" s="2">
        <v>20</v>
      </c>
      <c r="C17" s="17" t="str">
        <f t="shared" ref="C17:C18" si="0">IF($B$14="mm","mm","×10-3rad")</f>
        <v>×10-3rad</v>
      </c>
    </row>
    <row r="18" spans="1:12" x14ac:dyDescent="0.15">
      <c r="A18" s="9" t="s">
        <v>8</v>
      </c>
      <c r="B18" s="2">
        <v>25</v>
      </c>
      <c r="C18" s="17" t="str">
        <f t="shared" si="0"/>
        <v>×10-3rad</v>
      </c>
    </row>
    <row r="21" spans="1:12" x14ac:dyDescent="0.15">
      <c r="A21" s="9" t="s">
        <v>35</v>
      </c>
      <c r="B21" s="2">
        <v>1.82</v>
      </c>
      <c r="C21" t="s">
        <v>51</v>
      </c>
    </row>
    <row r="23" spans="1:12" x14ac:dyDescent="0.15">
      <c r="A23" s="9" t="s">
        <v>37</v>
      </c>
      <c r="B23" s="2" t="s">
        <v>38</v>
      </c>
      <c r="H23" t="s">
        <v>46</v>
      </c>
    </row>
    <row r="27" spans="1:12" x14ac:dyDescent="0.15">
      <c r="A27" s="8" t="s">
        <v>47</v>
      </c>
    </row>
    <row r="29" spans="1:12" x14ac:dyDescent="0.15">
      <c r="A29" t="s">
        <v>12</v>
      </c>
      <c r="B29" t="s">
        <v>13</v>
      </c>
      <c r="D29" t="s">
        <v>28</v>
      </c>
      <c r="E29" t="s">
        <v>55</v>
      </c>
      <c r="F29" t="s">
        <v>56</v>
      </c>
      <c r="H29" t="s">
        <v>18</v>
      </c>
      <c r="I29" t="s">
        <v>57</v>
      </c>
      <c r="J29" t="s">
        <v>58</v>
      </c>
    </row>
    <row r="30" spans="1:12" x14ac:dyDescent="0.15">
      <c r="A30" s="2">
        <v>550</v>
      </c>
      <c r="B30" s="1">
        <v>5</v>
      </c>
      <c r="C30" s="5">
        <f>D30*0.25</f>
        <v>1.2323375000000001</v>
      </c>
      <c r="D30" s="5">
        <f>E9/B21*0.91</f>
        <v>4.9293500000000003</v>
      </c>
      <c r="E30" s="5">
        <f>E10/B21*0.91</f>
        <v>9.9293499999999995</v>
      </c>
      <c r="F30" s="5">
        <f>E11/B21*0.91</f>
        <v>7.4293500000000003</v>
      </c>
      <c r="G30" s="1">
        <f>H30*0.1</f>
        <v>1.4000000000000002E-3</v>
      </c>
      <c r="H30" s="1">
        <f>IF(B14="mm",B16/1000,B16*2.8/1000)</f>
        <v>1.4E-2</v>
      </c>
      <c r="I30" s="1">
        <f>IF(B14="mm",B17/1000,B17*2.8/1000)</f>
        <v>5.6000000000000001E-2</v>
      </c>
      <c r="J30" s="1">
        <f>IF(B14="mm",B18/1000,B18*2.8/1000)</f>
        <v>7.0000000000000007E-2</v>
      </c>
      <c r="K30" s="1">
        <v>0.02</v>
      </c>
      <c r="L30" s="1" t="str">
        <f>B23</f>
        <v>○○耐力壁</v>
      </c>
    </row>
    <row r="31" spans="1:12" ht="38.25" customHeight="1" x14ac:dyDescent="0.15">
      <c r="A31" s="13" t="s">
        <v>48</v>
      </c>
      <c r="C31" s="19" t="s">
        <v>36</v>
      </c>
      <c r="D31" s="19"/>
      <c r="E31" s="19"/>
      <c r="F31" s="19"/>
    </row>
    <row r="35" spans="9:16" x14ac:dyDescent="0.15">
      <c r="O35" t="s">
        <v>32</v>
      </c>
    </row>
    <row r="36" spans="9:16" x14ac:dyDescent="0.15">
      <c r="O36">
        <v>0</v>
      </c>
      <c r="P36">
        <v>0</v>
      </c>
    </row>
    <row r="37" spans="9:16" x14ac:dyDescent="0.15">
      <c r="O37">
        <f>IF($B$14="mm",G30*1000,G30*1000/2.8)</f>
        <v>0.50000000000000011</v>
      </c>
      <c r="P37" s="7">
        <f>C30</f>
        <v>1.2323375000000001</v>
      </c>
    </row>
    <row r="38" spans="9:16" x14ac:dyDescent="0.15">
      <c r="O38">
        <f>IF($B$14="mm",H30*1000,H30*1000/2.8)</f>
        <v>5</v>
      </c>
      <c r="P38" s="7">
        <f>D30</f>
        <v>4.9293500000000003</v>
      </c>
    </row>
    <row r="39" spans="9:16" x14ac:dyDescent="0.15">
      <c r="O39">
        <f>IF($B$14="mm",I30*1000,I30*1000/2.8)</f>
        <v>20</v>
      </c>
      <c r="P39" s="7">
        <f>E30</f>
        <v>9.9293499999999995</v>
      </c>
    </row>
    <row r="40" spans="9:16" x14ac:dyDescent="0.15">
      <c r="O40">
        <f>IF($B$14="mm",J30*1000,J30*1000/2.8)</f>
        <v>25</v>
      </c>
      <c r="P40" s="7">
        <f>F30</f>
        <v>7.4293500000000003</v>
      </c>
    </row>
    <row r="48" spans="9:16" x14ac:dyDescent="0.15">
      <c r="I48" t="s">
        <v>52</v>
      </c>
    </row>
  </sheetData>
  <mergeCells count="1">
    <mergeCell ref="C31:F31"/>
  </mergeCells>
  <phoneticPr fontId="18"/>
  <dataValidations count="1">
    <dataValidation type="list" allowBlank="1" showInputMessage="1" showErrorMessage="1" sqref="B14">
      <formula1>"mm, 10-3rad"</formula1>
    </dataValidation>
  </dataValidation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41"/>
  <sheetViews>
    <sheetView zoomScale="115" zoomScaleNormal="115" workbookViewId="0">
      <selection activeCell="S12" sqref="S12"/>
    </sheetView>
  </sheetViews>
  <sheetFormatPr defaultRowHeight="13.5" x14ac:dyDescent="0.15"/>
  <cols>
    <col min="1" max="1" width="11.75" customWidth="1"/>
    <col min="4" max="4" width="11.375" customWidth="1"/>
    <col min="10" max="10" width="8.875" customWidth="1"/>
    <col min="12" max="12" width="12" customWidth="1"/>
    <col min="13" max="13" width="11.75" customWidth="1"/>
  </cols>
  <sheetData>
    <row r="2" spans="1:16" x14ac:dyDescent="0.15">
      <c r="A2" s="10" t="s">
        <v>26</v>
      </c>
      <c r="C2" s="2" t="s">
        <v>41</v>
      </c>
      <c r="D2" t="s">
        <v>40</v>
      </c>
    </row>
    <row r="3" spans="1:16" x14ac:dyDescent="0.15">
      <c r="C3" s="1" t="s">
        <v>42</v>
      </c>
      <c r="D3" t="s">
        <v>39</v>
      </c>
    </row>
    <row r="6" spans="1:16" x14ac:dyDescent="0.15">
      <c r="A6" s="9" t="s">
        <v>25</v>
      </c>
      <c r="B6" s="2">
        <v>6</v>
      </c>
    </row>
    <row r="7" spans="1:16" x14ac:dyDescent="0.15">
      <c r="A7" s="10"/>
      <c r="O7" t="s">
        <v>22</v>
      </c>
    </row>
    <row r="8" spans="1:16" x14ac:dyDescent="0.15">
      <c r="A8" s="9"/>
      <c r="B8" s="3" t="s">
        <v>3</v>
      </c>
      <c r="C8" s="3" t="s">
        <v>9</v>
      </c>
      <c r="D8" s="3" t="s">
        <v>4</v>
      </c>
      <c r="E8" s="3" t="s">
        <v>11</v>
      </c>
      <c r="O8" s="6" t="s">
        <v>23</v>
      </c>
      <c r="P8" s="6" t="s">
        <v>24</v>
      </c>
    </row>
    <row r="9" spans="1:16" x14ac:dyDescent="0.15">
      <c r="A9" s="9" t="s">
        <v>1</v>
      </c>
      <c r="B9" s="2">
        <v>10</v>
      </c>
      <c r="C9" s="2">
        <v>0.3</v>
      </c>
      <c r="D9" s="4">
        <f>1-VLOOKUP($B$6,$O$9:$P$16,2)*C9/B9</f>
        <v>0.92991999999999997</v>
      </c>
      <c r="E9" s="5">
        <f>B9*D9</f>
        <v>9.299199999999999</v>
      </c>
      <c r="O9" s="6">
        <v>3</v>
      </c>
      <c r="P9" s="6">
        <v>3.1520000000000001</v>
      </c>
    </row>
    <row r="10" spans="1:16" x14ac:dyDescent="0.15">
      <c r="A10" s="18" t="s">
        <v>10</v>
      </c>
      <c r="B10" s="1">
        <f>B11*0.9</f>
        <v>18</v>
      </c>
      <c r="C10" s="1">
        <f>C11*0.9</f>
        <v>0.27</v>
      </c>
      <c r="D10" s="4">
        <f>1-VLOOKUP($B$6,$O$9:$P$16,2)*C10/B10</f>
        <v>0.96496000000000004</v>
      </c>
      <c r="E10" s="5">
        <f t="shared" ref="E10:E12" si="0">B10*D10</f>
        <v>17.36928</v>
      </c>
      <c r="O10" s="6">
        <v>4</v>
      </c>
      <c r="P10" s="6">
        <v>2.681</v>
      </c>
    </row>
    <row r="11" spans="1:16" x14ac:dyDescent="0.15">
      <c r="A11" s="9" t="s">
        <v>2</v>
      </c>
      <c r="B11" s="2">
        <v>20</v>
      </c>
      <c r="C11" s="2">
        <v>0.3</v>
      </c>
      <c r="D11" s="4">
        <f>1-VLOOKUP($B$6,$O$9:$P$16,2)*C11/B11</f>
        <v>0.96496000000000004</v>
      </c>
      <c r="E11" s="5">
        <f t="shared" si="0"/>
        <v>19.299199999999999</v>
      </c>
      <c r="O11" s="6">
        <v>5</v>
      </c>
      <c r="P11" s="6">
        <v>2.464</v>
      </c>
    </row>
    <row r="12" spans="1:16" x14ac:dyDescent="0.15">
      <c r="A12" s="9" t="s">
        <v>5</v>
      </c>
      <c r="B12" s="2">
        <v>17.75</v>
      </c>
      <c r="C12" s="2">
        <v>0.3</v>
      </c>
      <c r="D12" s="4">
        <f>1-VLOOKUP($B$6,$O$9:$P$16,2)*C12/B12</f>
        <v>0.96051830985915498</v>
      </c>
      <c r="E12" s="5">
        <f t="shared" si="0"/>
        <v>17.049200000000003</v>
      </c>
      <c r="O12" s="6">
        <v>6</v>
      </c>
      <c r="P12" s="6">
        <v>2.3359999999999999</v>
      </c>
    </row>
    <row r="13" spans="1:16" x14ac:dyDescent="0.15">
      <c r="A13" s="10"/>
      <c r="O13" s="6">
        <v>7</v>
      </c>
      <c r="P13" s="6">
        <v>2.2509999999999999</v>
      </c>
    </row>
    <row r="14" spans="1:16" x14ac:dyDescent="0.15">
      <c r="A14" s="14" t="s">
        <v>43</v>
      </c>
      <c r="B14" s="10" t="s">
        <v>45</v>
      </c>
      <c r="O14" s="6">
        <v>8</v>
      </c>
      <c r="P14" s="6">
        <v>2.1890000000000001</v>
      </c>
    </row>
    <row r="15" spans="1:16" x14ac:dyDescent="0.15">
      <c r="A15" s="10"/>
      <c r="O15" s="6">
        <v>9</v>
      </c>
      <c r="P15" s="6">
        <v>2.1419999999999999</v>
      </c>
    </row>
    <row r="16" spans="1:16" x14ac:dyDescent="0.15">
      <c r="A16" s="9" t="s">
        <v>0</v>
      </c>
      <c r="B16" s="2">
        <v>5</v>
      </c>
      <c r="C16" t="s">
        <v>53</v>
      </c>
      <c r="O16" s="6">
        <v>10</v>
      </c>
      <c r="P16" s="6">
        <v>2.1040000000000001</v>
      </c>
    </row>
    <row r="17" spans="1:11" x14ac:dyDescent="0.15">
      <c r="A17" s="9" t="s">
        <v>6</v>
      </c>
      <c r="B17" s="2">
        <v>15</v>
      </c>
      <c r="C17" t="s">
        <v>53</v>
      </c>
    </row>
    <row r="18" spans="1:11" x14ac:dyDescent="0.15">
      <c r="A18" s="9" t="s">
        <v>7</v>
      </c>
      <c r="B18" s="2">
        <v>20</v>
      </c>
      <c r="C18" t="s">
        <v>53</v>
      </c>
    </row>
    <row r="19" spans="1:11" x14ac:dyDescent="0.15">
      <c r="A19" s="9" t="s">
        <v>8</v>
      </c>
      <c r="B19" s="2">
        <v>25</v>
      </c>
      <c r="C19" t="s">
        <v>53</v>
      </c>
    </row>
    <row r="21" spans="1:11" x14ac:dyDescent="0.15">
      <c r="A21" s="9" t="s">
        <v>37</v>
      </c>
      <c r="B21" s="2" t="s">
        <v>44</v>
      </c>
    </row>
    <row r="22" spans="1:11" x14ac:dyDescent="0.15">
      <c r="H22" t="s">
        <v>46</v>
      </c>
    </row>
    <row r="25" spans="1:11" x14ac:dyDescent="0.15">
      <c r="A25" s="8" t="s">
        <v>47</v>
      </c>
    </row>
    <row r="26" spans="1:11" ht="13.15" x14ac:dyDescent="0.2"/>
    <row r="29" spans="1:11" x14ac:dyDescent="0.15">
      <c r="A29" t="s">
        <v>12</v>
      </c>
      <c r="B29" t="s">
        <v>13</v>
      </c>
      <c r="C29" t="s">
        <v>14</v>
      </c>
      <c r="D29" t="s">
        <v>15</v>
      </c>
      <c r="E29" t="s">
        <v>16</v>
      </c>
      <c r="F29" t="s">
        <v>17</v>
      </c>
      <c r="G29" t="s">
        <v>18</v>
      </c>
      <c r="H29" t="s">
        <v>19</v>
      </c>
      <c r="I29" t="s">
        <v>20</v>
      </c>
      <c r="J29" t="s">
        <v>21</v>
      </c>
    </row>
    <row r="30" spans="1:11" x14ac:dyDescent="0.15">
      <c r="A30" s="2">
        <v>250</v>
      </c>
      <c r="B30" s="1">
        <v>26</v>
      </c>
      <c r="C30" s="1">
        <f>E9/B16*1000</f>
        <v>1859.8399999999997</v>
      </c>
      <c r="D30" s="1">
        <f>(E10-E9)/(B17-B16)*1000</f>
        <v>807.00800000000004</v>
      </c>
      <c r="E30" s="1">
        <f>(E11-E10)/(B18-B17)*1000</f>
        <v>385.98399999999981</v>
      </c>
      <c r="F30" s="1">
        <f>(E12-E11)/(B19-B18)*1000</f>
        <v>-449.99999999999932</v>
      </c>
      <c r="G30" s="1">
        <f>B16/1000</f>
        <v>5.0000000000000001E-3</v>
      </c>
      <c r="H30" s="1">
        <f>B17/1000</f>
        <v>1.4999999999999999E-2</v>
      </c>
      <c r="I30" s="1">
        <f>B18/1000</f>
        <v>0.02</v>
      </c>
      <c r="J30" s="1">
        <f>B19/1000</f>
        <v>2.5000000000000001E-2</v>
      </c>
      <c r="K30" s="1" t="str">
        <f>B21</f>
        <v>○○金物</v>
      </c>
    </row>
    <row r="36" spans="10:16" x14ac:dyDescent="0.15">
      <c r="J36" t="s">
        <v>32</v>
      </c>
    </row>
    <row r="37" spans="10:16" x14ac:dyDescent="0.15">
      <c r="J37">
        <v>0</v>
      </c>
      <c r="K37">
        <v>0</v>
      </c>
    </row>
    <row r="38" spans="10:16" x14ac:dyDescent="0.15">
      <c r="J38">
        <f>B16</f>
        <v>5</v>
      </c>
      <c r="K38" s="7">
        <f>E9</f>
        <v>9.299199999999999</v>
      </c>
    </row>
    <row r="39" spans="10:16" x14ac:dyDescent="0.15">
      <c r="J39">
        <f>B17</f>
        <v>15</v>
      </c>
      <c r="K39" s="7">
        <f>E10</f>
        <v>17.36928</v>
      </c>
    </row>
    <row r="40" spans="10:16" x14ac:dyDescent="0.15">
      <c r="J40">
        <f>B18</f>
        <v>20</v>
      </c>
      <c r="K40" s="7">
        <f>E11</f>
        <v>19.299199999999999</v>
      </c>
    </row>
    <row r="41" spans="10:16" x14ac:dyDescent="0.15">
      <c r="J41">
        <f>B19</f>
        <v>25</v>
      </c>
      <c r="K41" s="7">
        <f>E12</f>
        <v>17.049200000000003</v>
      </c>
      <c r="P41" s="7"/>
    </row>
  </sheetData>
  <phoneticPr fontId="18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8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壁せん断試験</vt:lpstr>
      <vt:lpstr>壁せん断試験（0.9Pmax時のδが無い場合）</vt:lpstr>
      <vt:lpstr>接合部引張試験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nakagawa</dc:creator>
  <cp:lastModifiedBy>nakagawa</cp:lastModifiedBy>
  <dcterms:created xsi:type="dcterms:W3CDTF">2017-08-01T07:49:56Z</dcterms:created>
  <dcterms:modified xsi:type="dcterms:W3CDTF">2019-04-06T20:00:14Z</dcterms:modified>
</cp:coreProperties>
</file>